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hushallningssallskapet365-my.sharepoint.com/personal/benjamin_bollhoner_hushallningssallskapet_se/Documents/PROJEKT/Hortoplattform - mina egna dokument/"/>
    </mc:Choice>
  </mc:AlternateContent>
  <xr:revisionPtr revIDLastSave="0" documentId="8_{CBDA4D69-B25E-4D49-8EC5-A60755D41BBA}" xr6:coauthVersionLast="47" xr6:coauthVersionMax="47" xr10:uidLastSave="{00000000-0000-0000-0000-000000000000}"/>
  <workbookProtection workbookAlgorithmName="SHA-512" workbookHashValue="LtVf2wHp51kO8i5PTitlg4oXuV64r3Z2XUXWqjAneR6YSiNGNMxp+DjJrS603BzGDEXFgHJpBstk6r71ZgVz6g==" workbookSaltValue="cWa1PRQkeRSJW5dwwvTnFg==" workbookSpinCount="100000" lockStructure="1"/>
  <bookViews>
    <workbookView xWindow="-108" yWindow="-108" windowWidth="23256" windowHeight="12456" xr2:uid="{BA3E68B7-8897-4D53-8B8F-662D3F5F7399}"/>
  </bookViews>
  <sheets>
    <sheet name="Instruktion" sheetId="4" r:id="rId1"/>
    <sheet name="Kvävenedfall" sheetId="7" state="hidden" r:id="rId2"/>
    <sheet name="Odlingsplan" sheetId="1" r:id="rId3"/>
    <sheet name="Beräkning" sheetId="6" state="hidden" r:id="rId4"/>
    <sheet name="Grunddata" sheetId="2" state="hidden" r:id="rId5"/>
    <sheet name="Blad3" sheetId="3"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8" i="2" l="1"/>
  <c r="Q78" i="2"/>
  <c r="P77" i="2"/>
  <c r="Q77" i="2"/>
  <c r="R77" i="2"/>
  <c r="P78" i="2"/>
  <c r="R78" i="2"/>
  <c r="R76" i="2"/>
  <c r="Q76" i="2"/>
  <c r="P76" i="2"/>
  <c r="D3" i="6"/>
  <c r="L85" i="6" a="1"/>
  <c r="L85" i="6"/>
  <c r="M85" i="6" a="1"/>
  <c r="M85" i="6"/>
  <c r="AA85" i="1" s="1"/>
  <c r="N85" i="6" a="1"/>
  <c r="N85" i="6"/>
  <c r="AB85" i="1" s="1"/>
  <c r="O85" i="6" a="1"/>
  <c r="O85" i="6"/>
  <c r="P85" i="6" a="1"/>
  <c r="P85" i="6"/>
  <c r="Q85" i="6" a="1"/>
  <c r="Q85" i="6"/>
  <c r="L86" i="6" a="1"/>
  <c r="L86" i="6"/>
  <c r="M86" i="6" a="1"/>
  <c r="M86" i="6"/>
  <c r="N86" i="6" a="1"/>
  <c r="N86" i="6"/>
  <c r="AB86" i="1" s="1"/>
  <c r="O86" i="6" a="1"/>
  <c r="O86" i="6"/>
  <c r="P86" i="6" a="1"/>
  <c r="P86" i="6"/>
  <c r="Q86" i="6" a="1"/>
  <c r="Q86" i="6"/>
  <c r="L87" i="6" a="1"/>
  <c r="L87" i="6"/>
  <c r="M87" i="6" a="1"/>
  <c r="M87" i="6"/>
  <c r="N87" i="6" a="1"/>
  <c r="N87" i="6"/>
  <c r="O87" i="6" a="1"/>
  <c r="O87" i="6"/>
  <c r="P87" i="6" a="1"/>
  <c r="P87" i="6"/>
  <c r="Q87" i="6" a="1"/>
  <c r="Q87" i="6"/>
  <c r="L88" i="6" a="1"/>
  <c r="L88" i="6"/>
  <c r="M88" i="6" a="1"/>
  <c r="M88" i="6"/>
  <c r="N88" i="6" a="1"/>
  <c r="N88" i="6"/>
  <c r="AB88" i="1" s="1"/>
  <c r="O88" i="6" a="1"/>
  <c r="O88" i="6"/>
  <c r="P88" i="6" a="1"/>
  <c r="P88" i="6"/>
  <c r="Q88" i="6" a="1"/>
  <c r="Q88" i="6"/>
  <c r="L89" i="6" a="1"/>
  <c r="L89" i="6"/>
  <c r="M89" i="6" a="1"/>
  <c r="M89" i="6"/>
  <c r="N89" i="6" a="1"/>
  <c r="N89" i="6"/>
  <c r="O89" i="6" a="1"/>
  <c r="O89" i="6"/>
  <c r="P89" i="6" a="1"/>
  <c r="P89" i="6"/>
  <c r="Q89" i="6" a="1"/>
  <c r="Q89" i="6"/>
  <c r="L90" i="6" a="1"/>
  <c r="L90" i="6"/>
  <c r="M90" i="6" a="1"/>
  <c r="M90" i="6"/>
  <c r="AA90" i="1" s="1"/>
  <c r="N90" i="6" a="1"/>
  <c r="N90" i="6"/>
  <c r="O90" i="6" a="1"/>
  <c r="O90" i="6"/>
  <c r="P90" i="6" a="1"/>
  <c r="P90" i="6"/>
  <c r="Q90" i="6" a="1"/>
  <c r="Q90" i="6"/>
  <c r="L91" i="6" a="1"/>
  <c r="L91" i="6" s="1"/>
  <c r="M91" i="6" a="1"/>
  <c r="M91" i="6"/>
  <c r="N91" i="6" a="1"/>
  <c r="N91" i="6"/>
  <c r="O91" i="6" a="1"/>
  <c r="O91" i="6"/>
  <c r="P91" i="6" a="1"/>
  <c r="P91" i="6"/>
  <c r="Q91" i="6" a="1"/>
  <c r="Q91" i="6"/>
  <c r="L92" i="6" a="1"/>
  <c r="L92" i="6" s="1"/>
  <c r="Z92" i="1" s="1"/>
  <c r="M92" i="6" a="1"/>
  <c r="M92" i="6"/>
  <c r="N92" i="6" a="1"/>
  <c r="N92" i="6"/>
  <c r="O92" i="6" a="1"/>
  <c r="O92" i="6"/>
  <c r="P92" i="6" a="1"/>
  <c r="P92" i="6"/>
  <c r="Q92" i="6" a="1"/>
  <c r="Q92" i="6"/>
  <c r="L93" i="6" a="1"/>
  <c r="L93" i="6" s="1"/>
  <c r="M93" i="6" a="1"/>
  <c r="M93" i="6"/>
  <c r="N93" i="6" a="1"/>
  <c r="N93" i="6"/>
  <c r="O93" i="6" a="1"/>
  <c r="O93" i="6" s="1"/>
  <c r="P93" i="6" a="1"/>
  <c r="P93" i="6"/>
  <c r="Q93" i="6" a="1"/>
  <c r="Q93" i="6"/>
  <c r="L94" i="6" a="1"/>
  <c r="L94" i="6" s="1"/>
  <c r="Z94" i="1" s="1"/>
  <c r="M94" i="6" a="1"/>
  <c r="M94" i="6"/>
  <c r="N94" i="6" a="1"/>
  <c r="N94" i="6"/>
  <c r="O94" i="6" a="1"/>
  <c r="O94" i="6"/>
  <c r="P94" i="6" a="1"/>
  <c r="P94" i="6"/>
  <c r="Q94" i="6" a="1"/>
  <c r="Q94" i="6"/>
  <c r="L95" i="6" a="1"/>
  <c r="L95" i="6" s="1"/>
  <c r="Z95" i="1" s="1"/>
  <c r="M95" i="6" a="1"/>
  <c r="M95" i="6"/>
  <c r="AA95" i="1" s="1"/>
  <c r="N95" i="6" a="1"/>
  <c r="N95" i="6"/>
  <c r="O95" i="6" a="1"/>
  <c r="O95" i="6"/>
  <c r="P95" i="6" a="1"/>
  <c r="P95" i="6" s="1"/>
  <c r="Q95" i="6" a="1"/>
  <c r="Q95" i="6" s="1"/>
  <c r="L96" i="6" a="1"/>
  <c r="L96" i="6" s="1"/>
  <c r="M96" i="6" a="1"/>
  <c r="M96" i="6"/>
  <c r="N96" i="6" a="1"/>
  <c r="N96" i="6"/>
  <c r="O96" i="6" a="1"/>
  <c r="O96" i="6"/>
  <c r="P96" i="6" a="1"/>
  <c r="P96" i="6"/>
  <c r="Q96" i="6" a="1"/>
  <c r="Q96" i="6"/>
  <c r="L97" i="6" a="1"/>
  <c r="L97" i="6" s="1"/>
  <c r="M97" i="6" a="1"/>
  <c r="M97" i="6"/>
  <c r="AA97" i="1" s="1"/>
  <c r="N97" i="6" a="1"/>
  <c r="N97" i="6"/>
  <c r="AB97" i="1" s="1"/>
  <c r="O97" i="6" a="1"/>
  <c r="O97" i="6" s="1"/>
  <c r="P97" i="6" a="1"/>
  <c r="P97" i="6"/>
  <c r="Q97" i="6" a="1"/>
  <c r="Q97" i="6" s="1"/>
  <c r="L98" i="6" a="1"/>
  <c r="L98" i="6" s="1"/>
  <c r="M98" i="6" a="1"/>
  <c r="M98" i="6"/>
  <c r="N98" i="6" a="1"/>
  <c r="N98" i="6"/>
  <c r="O98" i="6" a="1"/>
  <c r="O98" i="6"/>
  <c r="P98" i="6" a="1"/>
  <c r="P98" i="6" s="1"/>
  <c r="Q98" i="6" a="1"/>
  <c r="Q98" i="6"/>
  <c r="L99" i="6" a="1"/>
  <c r="L99" i="6" s="1"/>
  <c r="M99" i="6" a="1"/>
  <c r="M99" i="6"/>
  <c r="N99" i="6" a="1"/>
  <c r="N99" i="6"/>
  <c r="O99" i="6" a="1"/>
  <c r="O99" i="6"/>
  <c r="P99" i="6" a="1"/>
  <c r="P99" i="6" s="1"/>
  <c r="Q99" i="6" a="1"/>
  <c r="Q99" i="6"/>
  <c r="L100" i="6" a="1"/>
  <c r="L100" i="6" s="1"/>
  <c r="M100" i="6" a="1"/>
  <c r="M100" i="6"/>
  <c r="AA100" i="1" s="1"/>
  <c r="N100" i="6" a="1"/>
  <c r="N100" i="6"/>
  <c r="O100" i="6" a="1"/>
  <c r="O100" i="6"/>
  <c r="P100" i="6" a="1"/>
  <c r="P100" i="6"/>
  <c r="Q100" i="6" a="1"/>
  <c r="Q100" i="6"/>
  <c r="L101" i="6" a="1"/>
  <c r="L101" i="6" s="1"/>
  <c r="M101" i="6" a="1"/>
  <c r="M101" i="6"/>
  <c r="N101" i="6" a="1"/>
  <c r="N101" i="6"/>
  <c r="AB101" i="1" s="1"/>
  <c r="O101" i="6" a="1"/>
  <c r="O101" i="6" s="1"/>
  <c r="P101" i="6" a="1"/>
  <c r="P101" i="6" s="1"/>
  <c r="Q101" i="6" a="1"/>
  <c r="Q101" i="6" s="1"/>
  <c r="L102" i="6" a="1"/>
  <c r="L102" i="6" s="1"/>
  <c r="M102" i="6" a="1"/>
  <c r="M102" i="6"/>
  <c r="N102" i="6" a="1"/>
  <c r="N102" i="6"/>
  <c r="AB102" i="1" s="1"/>
  <c r="O102" i="6" a="1"/>
  <c r="O102" i="6" s="1"/>
  <c r="P102" i="6" a="1"/>
  <c r="P102" i="6" s="1"/>
  <c r="Q102" i="6" a="1"/>
  <c r="Q102" i="6" s="1"/>
  <c r="L103" i="6" a="1"/>
  <c r="L103" i="6" s="1"/>
  <c r="M103" i="6" a="1"/>
  <c r="M103" i="6"/>
  <c r="N103" i="6" a="1"/>
  <c r="N103" i="6"/>
  <c r="O103" i="6" a="1"/>
  <c r="O103" i="6"/>
  <c r="P103" i="6" a="1"/>
  <c r="P103" i="6" s="1"/>
  <c r="Q103" i="6" a="1"/>
  <c r="Q103" i="6"/>
  <c r="L104" i="6" a="1"/>
  <c r="L104" i="6" s="1"/>
  <c r="M104" i="6" a="1"/>
  <c r="M104" i="6"/>
  <c r="N104" i="6" a="1"/>
  <c r="N104" i="6"/>
  <c r="AB104" i="1" s="1"/>
  <c r="O104" i="6" a="1"/>
  <c r="O104" i="6"/>
  <c r="P104" i="6" a="1"/>
  <c r="P104" i="6" s="1"/>
  <c r="Q104" i="6" a="1"/>
  <c r="Q104" i="6" s="1"/>
  <c r="L105" i="6" a="1"/>
  <c r="L105" i="6" s="1"/>
  <c r="Z105" i="1" s="1"/>
  <c r="M105" i="6" a="1"/>
  <c r="M105" i="6"/>
  <c r="N105" i="6" a="1"/>
  <c r="N105" i="6"/>
  <c r="O105" i="6" a="1"/>
  <c r="O105" i="6" s="1"/>
  <c r="P105" i="6" a="1"/>
  <c r="P105" i="6"/>
  <c r="Q105" i="6" a="1"/>
  <c r="Q105" i="6" s="1"/>
  <c r="L106" i="6" a="1"/>
  <c r="L106" i="6" s="1"/>
  <c r="M106" i="6" a="1"/>
  <c r="M106" i="6"/>
  <c r="AA106" i="1" s="1"/>
  <c r="N106" i="6" a="1"/>
  <c r="N106" i="6"/>
  <c r="O106" i="6" a="1"/>
  <c r="O106" i="6"/>
  <c r="P106" i="6" a="1"/>
  <c r="P106" i="6"/>
  <c r="Q106" i="6" a="1"/>
  <c r="Q106" i="6"/>
  <c r="L107" i="6" a="1"/>
  <c r="L107" i="6" s="1"/>
  <c r="Z107" i="1" s="1"/>
  <c r="M107" i="6" a="1"/>
  <c r="M107" i="6"/>
  <c r="N107" i="6" a="1"/>
  <c r="N107" i="6"/>
  <c r="O107" i="6" a="1"/>
  <c r="O107" i="6"/>
  <c r="P107" i="6" a="1"/>
  <c r="P107" i="6" s="1"/>
  <c r="Q107" i="6" a="1"/>
  <c r="Q107" i="6"/>
  <c r="L108" i="6" a="1"/>
  <c r="L108" i="6" s="1"/>
  <c r="M108" i="6" a="1"/>
  <c r="M108" i="6"/>
  <c r="AA108" i="1" s="1"/>
  <c r="N108" i="6" a="1"/>
  <c r="N108" i="6"/>
  <c r="O108" i="6" a="1"/>
  <c r="O108" i="6" s="1"/>
  <c r="P108" i="6" a="1"/>
  <c r="P108" i="6"/>
  <c r="Q108" i="6" a="1"/>
  <c r="Q108" i="6"/>
  <c r="L109" i="6" a="1"/>
  <c r="L109" i="6" s="1"/>
  <c r="Z109" i="1" s="1"/>
  <c r="M109" i="6" a="1"/>
  <c r="M109" i="6"/>
  <c r="AA109" i="1" s="1"/>
  <c r="N109" i="6" a="1"/>
  <c r="N109" i="6"/>
  <c r="O109" i="6" a="1"/>
  <c r="O109" i="6" s="1"/>
  <c r="P109" i="6" a="1"/>
  <c r="P109" i="6"/>
  <c r="Q109" i="6" a="1"/>
  <c r="Q109" i="6" s="1"/>
  <c r="L110" i="6" a="1"/>
  <c r="L110" i="6" s="1"/>
  <c r="Z110" i="1" s="1"/>
  <c r="M110" i="6" a="1"/>
  <c r="M110" i="6"/>
  <c r="N110" i="6" a="1"/>
  <c r="N110" i="6"/>
  <c r="AB110" i="1" s="1"/>
  <c r="O110" i="6" a="1"/>
  <c r="O110" i="6"/>
  <c r="P110" i="6" a="1"/>
  <c r="P110" i="6"/>
  <c r="Q110" i="6" a="1"/>
  <c r="Q110" i="6"/>
  <c r="L111" i="6" a="1"/>
  <c r="L111" i="6" s="1"/>
  <c r="M111" i="6" a="1"/>
  <c r="M111" i="6"/>
  <c r="N111" i="6" a="1"/>
  <c r="N111" i="6"/>
  <c r="O111" i="6" a="1"/>
  <c r="O111" i="6"/>
  <c r="P111" i="6" a="1"/>
  <c r="P111" i="6" s="1"/>
  <c r="Q111" i="6" a="1"/>
  <c r="Q111" i="6"/>
  <c r="L112" i="6" a="1"/>
  <c r="L112" i="6" s="1"/>
  <c r="M112" i="6" a="1"/>
  <c r="M112" i="6"/>
  <c r="N112" i="6" a="1"/>
  <c r="N112" i="6"/>
  <c r="AB112" i="1" s="1"/>
  <c r="O112" i="6" a="1"/>
  <c r="O112" i="6"/>
  <c r="P112" i="6" a="1"/>
  <c r="P112" i="6"/>
  <c r="Q112" i="6" a="1"/>
  <c r="Q112" i="6" s="1"/>
  <c r="L113" i="6" a="1"/>
  <c r="L113" i="6" s="1"/>
  <c r="M113" i="6" a="1"/>
  <c r="M113" i="6" s="1"/>
  <c r="N113" i="6" a="1"/>
  <c r="N113" i="6"/>
  <c r="O113" i="6" a="1"/>
  <c r="O113" i="6"/>
  <c r="P113" i="6" a="1"/>
  <c r="P113" i="6"/>
  <c r="Q113" i="6" a="1"/>
  <c r="Q113" i="6" s="1"/>
  <c r="L114" i="6" a="1"/>
  <c r="L114" i="6" s="1"/>
  <c r="M114" i="6" a="1"/>
  <c r="M114" i="6"/>
  <c r="N114" i="6" a="1"/>
  <c r="N114" i="6"/>
  <c r="O114" i="6" a="1"/>
  <c r="O114" i="6"/>
  <c r="P114" i="6" a="1"/>
  <c r="P114" i="6"/>
  <c r="Q114" i="6" a="1"/>
  <c r="Q114" i="6"/>
  <c r="L115" i="6" a="1"/>
  <c r="L115" i="6" s="1"/>
  <c r="M115" i="6" a="1"/>
  <c r="M115" i="6"/>
  <c r="N115" i="6" a="1"/>
  <c r="N115" i="6"/>
  <c r="O115" i="6" a="1"/>
  <c r="O115" i="6" s="1"/>
  <c r="P115" i="6" a="1"/>
  <c r="P115" i="6" s="1"/>
  <c r="Q115" i="6" a="1"/>
  <c r="Q115" i="6"/>
  <c r="L116" i="6" a="1"/>
  <c r="L116" i="6" s="1"/>
  <c r="Z116" i="1" s="1"/>
  <c r="M116" i="6" a="1"/>
  <c r="M116" i="6"/>
  <c r="N116" i="6" a="1"/>
  <c r="N116" i="6"/>
  <c r="AB116" i="1" s="1"/>
  <c r="O116" i="6" a="1"/>
  <c r="O116" i="6"/>
  <c r="P116" i="6" a="1"/>
  <c r="P116" i="6"/>
  <c r="Q116" i="6" a="1"/>
  <c r="Q116" i="6"/>
  <c r="L117" i="6" a="1"/>
  <c r="L117" i="6" s="1"/>
  <c r="Z117" i="1" s="1"/>
  <c r="M117" i="6" a="1"/>
  <c r="M117" i="6" s="1"/>
  <c r="N117" i="6" a="1"/>
  <c r="N117" i="6"/>
  <c r="O117" i="6" a="1"/>
  <c r="O117" i="6" s="1"/>
  <c r="P117" i="6" a="1"/>
  <c r="P117" i="6" s="1"/>
  <c r="Q117" i="6" a="1"/>
  <c r="Q117" i="6" s="1"/>
  <c r="L118" i="6" a="1"/>
  <c r="L118" i="6" s="1"/>
  <c r="M118" i="6" a="1"/>
  <c r="M118" i="6"/>
  <c r="AA118" i="1" s="1"/>
  <c r="N118" i="6" a="1"/>
  <c r="N118" i="6"/>
  <c r="O118" i="6" a="1"/>
  <c r="O118" i="6"/>
  <c r="P118" i="6" a="1"/>
  <c r="P118" i="6"/>
  <c r="Q118" i="6" a="1"/>
  <c r="Q118" i="6" s="1"/>
  <c r="L119" i="6" a="1"/>
  <c r="L119" i="6" s="1"/>
  <c r="M119" i="6" a="1"/>
  <c r="M119" i="6" s="1"/>
  <c r="AA119" i="1" s="1"/>
  <c r="N119" i="6" a="1"/>
  <c r="N119" i="6"/>
  <c r="O119" i="6" a="1"/>
  <c r="O119" i="6"/>
  <c r="P119" i="6" a="1"/>
  <c r="P119" i="6" s="1"/>
  <c r="Q119" i="6" a="1"/>
  <c r="Q119" i="6"/>
  <c r="L120" i="6" a="1"/>
  <c r="L120" i="6" s="1"/>
  <c r="M120" i="6" a="1"/>
  <c r="M120" i="6" s="1"/>
  <c r="AA120" i="1" s="1"/>
  <c r="N120" i="6" a="1"/>
  <c r="N120" i="6"/>
  <c r="O120" i="6" a="1"/>
  <c r="O120" i="6" s="1"/>
  <c r="P120" i="6" a="1"/>
  <c r="P120" i="6"/>
  <c r="Q120" i="6" a="1"/>
  <c r="Q120" i="6"/>
  <c r="L121" i="6" a="1"/>
  <c r="L121" i="6" s="1"/>
  <c r="M121" i="6" a="1"/>
  <c r="M121" i="6" s="1"/>
  <c r="AA121" i="1" s="1"/>
  <c r="N121" i="6" a="1"/>
  <c r="N121" i="6"/>
  <c r="AB121" i="1" s="1"/>
  <c r="O121" i="6" a="1"/>
  <c r="O121" i="6" s="1"/>
  <c r="P121" i="6" a="1"/>
  <c r="P121" i="6"/>
  <c r="Q121" i="6" a="1"/>
  <c r="Q121" i="6" s="1"/>
  <c r="L122" i="6" a="1"/>
  <c r="L122" i="6" s="1"/>
  <c r="Z122" i="1" s="1"/>
  <c r="M122" i="6" a="1"/>
  <c r="M122" i="6"/>
  <c r="AA122" i="1" s="1"/>
  <c r="N122" i="6" a="1"/>
  <c r="N122" i="6"/>
  <c r="AB122" i="1" s="1"/>
  <c r="O122" i="6" a="1"/>
  <c r="O122" i="6" s="1"/>
  <c r="P122" i="6" a="1"/>
  <c r="P122" i="6"/>
  <c r="Q122" i="6" a="1"/>
  <c r="Q122" i="6"/>
  <c r="L123" i="6" a="1"/>
  <c r="L123" i="6" s="1"/>
  <c r="M123" i="6" a="1"/>
  <c r="M123" i="6"/>
  <c r="N123" i="6" a="1"/>
  <c r="N123" i="6"/>
  <c r="AB123" i="1" s="1"/>
  <c r="O123" i="6" a="1"/>
  <c r="O123" i="6" s="1"/>
  <c r="P123" i="6" a="1"/>
  <c r="P123" i="6" s="1"/>
  <c r="Q123" i="6" a="1"/>
  <c r="Q123" i="6"/>
  <c r="L124" i="6" a="1"/>
  <c r="L124" i="6" s="1"/>
  <c r="M124" i="6" a="1"/>
  <c r="M124" i="6"/>
  <c r="AA124" i="1" s="1"/>
  <c r="N124" i="6" a="1"/>
  <c r="N124" i="6"/>
  <c r="O124" i="6" a="1"/>
  <c r="O124" i="6"/>
  <c r="P124" i="6" a="1"/>
  <c r="P124" i="6" s="1"/>
  <c r="Q124" i="6" a="1"/>
  <c r="Q124" i="6" s="1"/>
  <c r="L125" i="6" a="1"/>
  <c r="L125" i="6" s="1"/>
  <c r="M125" i="6" a="1"/>
  <c r="M125" i="6" s="1"/>
  <c r="AA125" i="1" s="1"/>
  <c r="N125" i="6" a="1"/>
  <c r="N125" i="6"/>
  <c r="O125" i="6" a="1"/>
  <c r="O125" i="6"/>
  <c r="P125" i="6" a="1"/>
  <c r="P125" i="6"/>
  <c r="Q125" i="6" a="1"/>
  <c r="Q125" i="6" s="1"/>
  <c r="L126" i="6" a="1"/>
  <c r="L126" i="6" s="1"/>
  <c r="M126" i="6" a="1"/>
  <c r="M126" i="6"/>
  <c r="N126" i="6" a="1"/>
  <c r="N126" i="6"/>
  <c r="AB126" i="1" s="1"/>
  <c r="O126" i="6" a="1"/>
  <c r="O126" i="6"/>
  <c r="P126" i="6" a="1"/>
  <c r="P126" i="6"/>
  <c r="Q126" i="6" a="1"/>
  <c r="Q126" i="6"/>
  <c r="L127" i="6" a="1"/>
  <c r="L127" i="6" s="1"/>
  <c r="M127" i="6" a="1"/>
  <c r="M127" i="6"/>
  <c r="AA127" i="1" s="1"/>
  <c r="N127" i="6" a="1"/>
  <c r="N127" i="6"/>
  <c r="O127" i="6" a="1"/>
  <c r="O127" i="6" s="1"/>
  <c r="P127" i="6" a="1"/>
  <c r="P127" i="6"/>
  <c r="Q127" i="6" a="1"/>
  <c r="Q127" i="6"/>
  <c r="L128" i="6" a="1"/>
  <c r="L128" i="6" s="1"/>
  <c r="Z128" i="1" s="1"/>
  <c r="M128" i="6" a="1"/>
  <c r="M128" i="6" s="1"/>
  <c r="AA128" i="1" s="1"/>
  <c r="N128" i="6" a="1"/>
  <c r="N128" i="6"/>
  <c r="O128" i="6" a="1"/>
  <c r="O128" i="6"/>
  <c r="P128" i="6" a="1"/>
  <c r="P128" i="6" s="1"/>
  <c r="Q128" i="6" a="1"/>
  <c r="Q128" i="6"/>
  <c r="L129" i="6" a="1"/>
  <c r="L129" i="6" s="1"/>
  <c r="M129" i="6" a="1"/>
  <c r="M129" i="6" s="1"/>
  <c r="N129" i="6" a="1"/>
  <c r="N129" i="6"/>
  <c r="O129" i="6" a="1"/>
  <c r="O129" i="6" s="1"/>
  <c r="P129" i="6" a="1"/>
  <c r="P129" i="6" s="1"/>
  <c r="Q129" i="6" a="1"/>
  <c r="Q129" i="6"/>
  <c r="L130" i="6" a="1"/>
  <c r="L130" i="6" s="1"/>
  <c r="M130" i="6" a="1"/>
  <c r="M130" i="6"/>
  <c r="AA130" i="1" s="1"/>
  <c r="N130" i="6" a="1"/>
  <c r="N130" i="6"/>
  <c r="O130" i="6" a="1"/>
  <c r="O130" i="6"/>
  <c r="P130" i="6" a="1"/>
  <c r="P130" i="6"/>
  <c r="Q130" i="6" a="1"/>
  <c r="Q130" i="6" s="1"/>
  <c r="L131" i="6" a="1"/>
  <c r="L131" i="6" s="1"/>
  <c r="M131" i="6" a="1"/>
  <c r="M131" i="6"/>
  <c r="N131" i="6" a="1"/>
  <c r="N131" i="6"/>
  <c r="O131" i="6" a="1"/>
  <c r="O131" i="6"/>
  <c r="P131" i="6" a="1"/>
  <c r="P131" i="6" s="1"/>
  <c r="Q131" i="6" a="1"/>
  <c r="Q131" i="6" s="1"/>
  <c r="L132" i="6" a="1"/>
  <c r="L132" i="6" s="1"/>
  <c r="M132" i="6" a="1"/>
  <c r="M132" i="6"/>
  <c r="N132" i="6" a="1"/>
  <c r="N132" i="6"/>
  <c r="O132" i="6" a="1"/>
  <c r="O132" i="6" s="1"/>
  <c r="P132" i="6" a="1"/>
  <c r="P132" i="6"/>
  <c r="Q132" i="6" a="1"/>
  <c r="Q132" i="6"/>
  <c r="L133" i="6" a="1"/>
  <c r="L133" i="6" s="1"/>
  <c r="M133" i="6" a="1"/>
  <c r="M133" i="6" s="1"/>
  <c r="N133" i="6" a="1"/>
  <c r="N133" i="6" s="1"/>
  <c r="L134" i="6" a="1"/>
  <c r="L134" i="6" s="1"/>
  <c r="Z134" i="1" s="1"/>
  <c r="M134" i="6" a="1"/>
  <c r="M134" i="6"/>
  <c r="AA134" i="1" s="1"/>
  <c r="N134" i="6" a="1"/>
  <c r="N134" i="6"/>
  <c r="O134" i="6" a="1"/>
  <c r="O134" i="6" s="1"/>
  <c r="P134" i="6" a="1"/>
  <c r="P134" i="6"/>
  <c r="Q134" i="6" a="1"/>
  <c r="Q134" i="6"/>
  <c r="L135" i="6" a="1"/>
  <c r="L135" i="6" s="1"/>
  <c r="M135" i="6" a="1"/>
  <c r="M135" i="6"/>
  <c r="AA135" i="1" s="1"/>
  <c r="N135" i="6" a="1"/>
  <c r="N135" i="6"/>
  <c r="AB135" i="1" s="1"/>
  <c r="O135" i="6" a="1"/>
  <c r="O135" i="6" s="1"/>
  <c r="P135" i="6" a="1"/>
  <c r="P135" i="6" s="1"/>
  <c r="Q135" i="6" a="1"/>
  <c r="Q135" i="6"/>
  <c r="L136" i="6" a="1"/>
  <c r="L136" i="6" s="1"/>
  <c r="Z136" i="1" s="1"/>
  <c r="M136" i="6" a="1"/>
  <c r="M136" i="6"/>
  <c r="AA136" i="1" s="1"/>
  <c r="N136" i="6" a="1"/>
  <c r="N136" i="6"/>
  <c r="AB136" i="1" s="1"/>
  <c r="O136" i="6" a="1"/>
  <c r="O136" i="6"/>
  <c r="P136" i="6" a="1"/>
  <c r="P136" i="6" s="1"/>
  <c r="Q136" i="6" a="1"/>
  <c r="Q136" i="6"/>
  <c r="L137" i="6" a="1"/>
  <c r="L137" i="6" s="1"/>
  <c r="M137" i="6" a="1"/>
  <c r="M137" i="6" s="1"/>
  <c r="AA137" i="1" s="1"/>
  <c r="N137" i="6" a="1"/>
  <c r="N137" i="6"/>
  <c r="AB137" i="1" s="1"/>
  <c r="O137" i="6" a="1"/>
  <c r="O137" i="6"/>
  <c r="P137" i="6" a="1"/>
  <c r="P137" i="6"/>
  <c r="Q137" i="6" a="1"/>
  <c r="Q137" i="6" s="1"/>
  <c r="L138" i="6" a="1"/>
  <c r="L138" i="6" s="1"/>
  <c r="M138" i="6" a="1"/>
  <c r="M138" i="6"/>
  <c r="N138" i="6" a="1"/>
  <c r="N138" i="6"/>
  <c r="O138" i="6" a="1"/>
  <c r="O138" i="6"/>
  <c r="P138" i="6" a="1"/>
  <c r="P138" i="6"/>
  <c r="Q138" i="6" a="1"/>
  <c r="Q138" i="6"/>
  <c r="L139" i="6" a="1"/>
  <c r="L139" i="6" s="1"/>
  <c r="M139" i="6" a="1"/>
  <c r="M139" i="6"/>
  <c r="N139" i="6" a="1"/>
  <c r="N139" i="6"/>
  <c r="O139" i="6" a="1"/>
  <c r="O139" i="6"/>
  <c r="P139" i="6" a="1"/>
  <c r="P139" i="6"/>
  <c r="Q139" i="6" a="1"/>
  <c r="Q139" i="6"/>
  <c r="L140" i="6" a="1"/>
  <c r="L140" i="6" s="1"/>
  <c r="Z140" i="1" s="1"/>
  <c r="M140" i="6" a="1"/>
  <c r="M140" i="6"/>
  <c r="N140" i="6" a="1"/>
  <c r="N140" i="6"/>
  <c r="O140" i="6" a="1"/>
  <c r="O140" i="6"/>
  <c r="P140" i="6" a="1"/>
  <c r="P140" i="6"/>
  <c r="Q140" i="6" a="1"/>
  <c r="Q140" i="6"/>
  <c r="L141" i="6" a="1"/>
  <c r="L141" i="6" s="1"/>
  <c r="Z141" i="1" s="1"/>
  <c r="M141" i="6" a="1"/>
  <c r="M141" i="6" s="1"/>
  <c r="AA141" i="1" s="1"/>
  <c r="N141" i="6" a="1"/>
  <c r="N141" i="6"/>
  <c r="O141" i="6" a="1"/>
  <c r="O141" i="6" s="1"/>
  <c r="P141" i="6" a="1"/>
  <c r="P141" i="6" s="1"/>
  <c r="Q141" i="6" a="1"/>
  <c r="Q141" i="6"/>
  <c r="L142" i="6" a="1"/>
  <c r="L142" i="6" s="1"/>
  <c r="M142" i="6" a="1"/>
  <c r="M142" i="6"/>
  <c r="N142" i="6" a="1"/>
  <c r="N142" i="6"/>
  <c r="O142" i="6" a="1"/>
  <c r="O142" i="6"/>
  <c r="P142" i="6" a="1"/>
  <c r="P142" i="6"/>
  <c r="Q142" i="6" a="1"/>
  <c r="Q142" i="6"/>
  <c r="L143" i="6" a="1"/>
  <c r="L143" i="6" s="1"/>
  <c r="Z143" i="1" s="1"/>
  <c r="M143" i="6" a="1"/>
  <c r="M143" i="6"/>
  <c r="AA143" i="1" s="1"/>
  <c r="N143" i="6" a="1"/>
  <c r="N143" i="6"/>
  <c r="O143" i="6" a="1"/>
  <c r="O143" i="6"/>
  <c r="P143" i="6" a="1"/>
  <c r="P143" i="6" s="1"/>
  <c r="Q143" i="6" a="1"/>
  <c r="Q143" i="6"/>
  <c r="L144" i="6" a="1"/>
  <c r="L144" i="6" s="1"/>
  <c r="M144" i="6" a="1"/>
  <c r="M144" i="6"/>
  <c r="N144" i="6" a="1"/>
  <c r="N144" i="6"/>
  <c r="O144" i="6" a="1"/>
  <c r="O144" i="6"/>
  <c r="P144" i="6" a="1"/>
  <c r="P144" i="6"/>
  <c r="Q144" i="6" a="1"/>
  <c r="Q144" i="6"/>
  <c r="L145" i="6" a="1"/>
  <c r="L145" i="6" s="1"/>
  <c r="Z145" i="1" s="1"/>
  <c r="M145" i="6" a="1"/>
  <c r="M145" i="6"/>
  <c r="AA145" i="1" s="1"/>
  <c r="N145" i="6" a="1"/>
  <c r="N145" i="6"/>
  <c r="AB145" i="1" s="1"/>
  <c r="O145" i="6" a="1"/>
  <c r="O145" i="6" s="1"/>
  <c r="P145" i="6" a="1"/>
  <c r="P145" i="6"/>
  <c r="Q145" i="6" a="1"/>
  <c r="Q145" i="6" s="1"/>
  <c r="L146" i="6" a="1"/>
  <c r="L146" i="6" s="1"/>
  <c r="M146" i="6" a="1"/>
  <c r="M146" i="6" s="1"/>
  <c r="N146" i="6" a="1"/>
  <c r="N146" i="6"/>
  <c r="AB146" i="1" s="1"/>
  <c r="O146" i="6" a="1"/>
  <c r="O146" i="6"/>
  <c r="P146" i="6" a="1"/>
  <c r="P146" i="6"/>
  <c r="Q146" i="6" a="1"/>
  <c r="Q146" i="6"/>
  <c r="L147" i="6" a="1"/>
  <c r="L147" i="6" s="1"/>
  <c r="M147" i="6" a="1"/>
  <c r="M147" i="6" s="1"/>
  <c r="AA147" i="1" s="1"/>
  <c r="N147" i="6" a="1"/>
  <c r="N147" i="6"/>
  <c r="AB147" i="1" s="1"/>
  <c r="O147" i="6" a="1"/>
  <c r="O147" i="6"/>
  <c r="P147" i="6" a="1"/>
  <c r="P147" i="6" s="1"/>
  <c r="Q147" i="6" a="1"/>
  <c r="Q147" i="6"/>
  <c r="L148" i="6" a="1"/>
  <c r="L148" i="6" s="1"/>
  <c r="Z148" i="1" s="1"/>
  <c r="M148" i="6" a="1"/>
  <c r="M148" i="6"/>
  <c r="AA148" i="1" s="1"/>
  <c r="N148" i="6" a="1"/>
  <c r="N148" i="6"/>
  <c r="O148" i="6" a="1"/>
  <c r="O148" i="6"/>
  <c r="P148" i="6" a="1"/>
  <c r="P148" i="6"/>
  <c r="Q148" i="6" a="1"/>
  <c r="Q148" i="6"/>
  <c r="L149" i="6" a="1"/>
  <c r="L149" i="6" s="1"/>
  <c r="M149" i="6" a="1"/>
  <c r="M149" i="6" s="1"/>
  <c r="N149" i="6" a="1"/>
  <c r="N149" i="6"/>
  <c r="AB149" i="1" s="1"/>
  <c r="O149" i="6" a="1"/>
  <c r="O149" i="6" s="1"/>
  <c r="P149" i="6" a="1"/>
  <c r="P149" i="6"/>
  <c r="Q149" i="6" a="1"/>
  <c r="Q149" i="6" s="1"/>
  <c r="L150" i="6" a="1"/>
  <c r="L150" i="6" s="1"/>
  <c r="M150" i="6" a="1"/>
  <c r="M150" i="6"/>
  <c r="N150" i="6" a="1"/>
  <c r="N150" i="6"/>
  <c r="O150" i="6" a="1"/>
  <c r="O150" i="6"/>
  <c r="P150" i="6" a="1"/>
  <c r="P150" i="6" s="1"/>
  <c r="Q150" i="6" a="1"/>
  <c r="Q150" i="6"/>
  <c r="L151" i="6" a="1"/>
  <c r="L151" i="6" s="1"/>
  <c r="M151" i="6" a="1"/>
  <c r="M151" i="6"/>
  <c r="N151" i="6" a="1"/>
  <c r="N151" i="6"/>
  <c r="O151" i="6" a="1"/>
  <c r="O151" i="6"/>
  <c r="P151" i="6" a="1"/>
  <c r="P151" i="6" s="1"/>
  <c r="Q151" i="6" a="1"/>
  <c r="Q151" i="6" s="1"/>
  <c r="L152" i="6" a="1"/>
  <c r="L152" i="6" s="1"/>
  <c r="M152" i="6" a="1"/>
  <c r="M152" i="6"/>
  <c r="N152" i="6" a="1"/>
  <c r="N152" i="6"/>
  <c r="O152" i="6" a="1"/>
  <c r="O152" i="6"/>
  <c r="P152" i="6" a="1"/>
  <c r="P152" i="6"/>
  <c r="Q152" i="6" a="1"/>
  <c r="Q152" i="6" s="1"/>
  <c r="L153" i="6" a="1"/>
  <c r="L153" i="6" s="1"/>
  <c r="M153" i="6" a="1"/>
  <c r="M153" i="6" s="1"/>
  <c r="N153" i="6" a="1"/>
  <c r="N153" i="6"/>
  <c r="O153" i="6" a="1"/>
  <c r="O153" i="6" s="1"/>
  <c r="P153" i="6" a="1"/>
  <c r="P153" i="6"/>
  <c r="Q153" i="6" a="1"/>
  <c r="Q153" i="6"/>
  <c r="L154" i="6" a="1"/>
  <c r="L154" i="6" s="1"/>
  <c r="Z154" i="1" s="1"/>
  <c r="M154" i="6" a="1"/>
  <c r="M154" i="6" s="1"/>
  <c r="AA154" i="1" s="1"/>
  <c r="N154" i="6" a="1"/>
  <c r="N154" i="6"/>
  <c r="O154" i="6" a="1"/>
  <c r="O154" i="6"/>
  <c r="P154" i="6" a="1"/>
  <c r="P154" i="6"/>
  <c r="Q154" i="6" a="1"/>
  <c r="Q154" i="6"/>
  <c r="L155" i="6" a="1"/>
  <c r="L155" i="6" s="1"/>
  <c r="Z155" i="1" s="1"/>
  <c r="M155" i="6" a="1"/>
  <c r="M155" i="6" s="1"/>
  <c r="AA155" i="1" s="1"/>
  <c r="N155" i="6" a="1"/>
  <c r="N155" i="6"/>
  <c r="O155" i="6" a="1"/>
  <c r="O155" i="6"/>
  <c r="P155" i="6" a="1"/>
  <c r="P155" i="6" s="1"/>
  <c r="Q155" i="6" a="1"/>
  <c r="Q155" i="6"/>
  <c r="L156" i="6" a="1"/>
  <c r="L156" i="6" s="1"/>
  <c r="M156" i="6" a="1"/>
  <c r="M156" i="6"/>
  <c r="N156" i="6" a="1"/>
  <c r="N156" i="6"/>
  <c r="AB156" i="1" s="1"/>
  <c r="O156" i="6" a="1"/>
  <c r="O156" i="6"/>
  <c r="P156" i="6" a="1"/>
  <c r="P156" i="6"/>
  <c r="Q156" i="6" a="1"/>
  <c r="Q156" i="6"/>
  <c r="L157" i="6" a="1"/>
  <c r="L157" i="6" s="1"/>
  <c r="Z157" i="1" s="1"/>
  <c r="M157" i="6" a="1"/>
  <c r="M157" i="6"/>
  <c r="AA157" i="1" s="1"/>
  <c r="N157" i="6" a="1"/>
  <c r="N157" i="6"/>
  <c r="AB157" i="1" s="1"/>
  <c r="O157" i="6" a="1"/>
  <c r="O157" i="6" s="1"/>
  <c r="P157" i="6" a="1"/>
  <c r="P157" i="6"/>
  <c r="Q157" i="6" a="1"/>
  <c r="Q157" i="6" s="1"/>
  <c r="L158" i="6" a="1"/>
  <c r="L158" i="6" s="1"/>
  <c r="M158" i="6" a="1"/>
  <c r="M158" i="6"/>
  <c r="N158" i="6" a="1"/>
  <c r="N158" i="6"/>
  <c r="AB158" i="1" s="1"/>
  <c r="O158" i="6" a="1"/>
  <c r="O158" i="6"/>
  <c r="P158" i="6" a="1"/>
  <c r="P158" i="6"/>
  <c r="Q158" i="6" a="1"/>
  <c r="Q158" i="6"/>
  <c r="L159" i="6" a="1"/>
  <c r="L159" i="6" s="1"/>
  <c r="M159" i="6" a="1"/>
  <c r="M159" i="6"/>
  <c r="AA159" i="1" s="1"/>
  <c r="N159" i="6" a="1"/>
  <c r="N159" i="6"/>
  <c r="AB159" i="1" s="1"/>
  <c r="O159" i="6" a="1"/>
  <c r="O159" i="6"/>
  <c r="P159" i="6" a="1"/>
  <c r="P159" i="6" s="1"/>
  <c r="Q159" i="6" a="1"/>
  <c r="Q159" i="6"/>
  <c r="L160" i="6" a="1"/>
  <c r="L160" i="6" s="1"/>
  <c r="Z160" i="1" s="1"/>
  <c r="M160" i="6" a="1"/>
  <c r="M160" i="6"/>
  <c r="N160" i="6" a="1"/>
  <c r="N160" i="6"/>
  <c r="O160" i="6" a="1"/>
  <c r="O160" i="6"/>
  <c r="P160" i="6" a="1"/>
  <c r="P160" i="6"/>
  <c r="Q160" i="6" a="1"/>
  <c r="Q160" i="6"/>
  <c r="L161" i="6" a="1"/>
  <c r="L161" i="6" s="1"/>
  <c r="M161" i="6" a="1"/>
  <c r="M161" i="6" s="1"/>
  <c r="N161" i="6" a="1"/>
  <c r="N161" i="6"/>
  <c r="AB161" i="1" s="1"/>
  <c r="O161" i="6" a="1"/>
  <c r="O161" i="6"/>
  <c r="P161" i="6" a="1"/>
  <c r="P161" i="6"/>
  <c r="Q161" i="6" a="1"/>
  <c r="Q161" i="6" s="1"/>
  <c r="L162" i="6" a="1"/>
  <c r="L162" i="6" s="1"/>
  <c r="M162" i="6" a="1"/>
  <c r="M162" i="6"/>
  <c r="AA162" i="1" s="1"/>
  <c r="N162" i="6" a="1"/>
  <c r="N162" i="6"/>
  <c r="O162" i="6" a="1"/>
  <c r="O162" i="6"/>
  <c r="P162" i="6" a="1"/>
  <c r="P162" i="6"/>
  <c r="Q162" i="6" a="1"/>
  <c r="Q162" i="6"/>
  <c r="L163" i="6" a="1"/>
  <c r="L163" i="6" s="1"/>
  <c r="M163" i="6" a="1"/>
  <c r="M163" i="6"/>
  <c r="N163" i="6" a="1"/>
  <c r="N163" i="6"/>
  <c r="O163" i="6" a="1"/>
  <c r="O163" i="6" s="1"/>
  <c r="P163" i="6" a="1"/>
  <c r="P163" i="6" s="1"/>
  <c r="Q163" i="6" a="1"/>
  <c r="Q163" i="6"/>
  <c r="L164" i="6" a="1"/>
  <c r="L164" i="6" s="1"/>
  <c r="M164" i="6" a="1"/>
  <c r="M164" i="6"/>
  <c r="N164" i="6" a="1"/>
  <c r="N164" i="6"/>
  <c r="O164" i="6" a="1"/>
  <c r="O164" i="6"/>
  <c r="P164" i="6" a="1"/>
  <c r="P164" i="6"/>
  <c r="Q164" i="6" a="1"/>
  <c r="Q164" i="6"/>
  <c r="L165" i="6" a="1"/>
  <c r="L165" i="6" s="1"/>
  <c r="Z165" i="1" s="1"/>
  <c r="M165" i="6" a="1"/>
  <c r="M165" i="6" s="1"/>
  <c r="AA165" i="1" s="1"/>
  <c r="N165" i="6" a="1"/>
  <c r="N165" i="6"/>
  <c r="O165" i="6" a="1"/>
  <c r="O165" i="6" s="1"/>
  <c r="P165" i="6" a="1"/>
  <c r="P165" i="6" s="1"/>
  <c r="Q165" i="6" a="1"/>
  <c r="Q165" i="6" s="1"/>
  <c r="L166" i="6" a="1"/>
  <c r="L166" i="6" s="1"/>
  <c r="M166" i="6" a="1"/>
  <c r="M166" i="6"/>
  <c r="AA166" i="1" s="1"/>
  <c r="N166" i="6" a="1"/>
  <c r="N166" i="6"/>
  <c r="O166" i="6" a="1"/>
  <c r="O166" i="6"/>
  <c r="P166" i="6" a="1"/>
  <c r="P166" i="6"/>
  <c r="Q166" i="6" a="1"/>
  <c r="Q166" i="6" s="1"/>
  <c r="L167" i="6" a="1"/>
  <c r="L167" i="6" s="1"/>
  <c r="M167" i="6" a="1"/>
  <c r="M167" i="6" s="1"/>
  <c r="N167" i="6" a="1"/>
  <c r="N167" i="6"/>
  <c r="O167" i="6" a="1"/>
  <c r="O167" i="6"/>
  <c r="P167" i="6" a="1"/>
  <c r="P167" i="6" s="1"/>
  <c r="Q167" i="6" a="1"/>
  <c r="Q167" i="6"/>
  <c r="L168" i="6" a="1"/>
  <c r="L168" i="6" s="1"/>
  <c r="M168" i="6" a="1"/>
  <c r="M168" i="6" s="1"/>
  <c r="AA168" i="1" s="1"/>
  <c r="N168" i="6" a="1"/>
  <c r="N168" i="6"/>
  <c r="O168" i="6" a="1"/>
  <c r="O168" i="6"/>
  <c r="P168" i="6" a="1"/>
  <c r="P168" i="6"/>
  <c r="Q168" i="6" a="1"/>
  <c r="Q168" i="6"/>
  <c r="L169" i="6" a="1"/>
  <c r="L169" i="6" s="1"/>
  <c r="Z169" i="1" s="1"/>
  <c r="M169" i="6" a="1"/>
  <c r="M169" i="6" s="1"/>
  <c r="AA169" i="1" s="1"/>
  <c r="N169" i="6" a="1"/>
  <c r="N169" i="6"/>
  <c r="O169" i="6" a="1"/>
  <c r="O169" i="6" s="1"/>
  <c r="P169" i="6" a="1"/>
  <c r="P169" i="6"/>
  <c r="Q169" i="6" a="1"/>
  <c r="Q169" i="6" s="1"/>
  <c r="L170" i="6" a="1"/>
  <c r="L170" i="6" s="1"/>
  <c r="Z170" i="1" s="1"/>
  <c r="M170" i="6" a="1"/>
  <c r="M170" i="6"/>
  <c r="AA170" i="1" s="1"/>
  <c r="N170" i="6" a="1"/>
  <c r="N170" i="6"/>
  <c r="AB170" i="1" s="1"/>
  <c r="O170" i="6" a="1"/>
  <c r="O170" i="6" s="1"/>
  <c r="P170" i="6" a="1"/>
  <c r="P170" i="6"/>
  <c r="Q170" i="6" a="1"/>
  <c r="Q170" i="6"/>
  <c r="L171" i="6" a="1"/>
  <c r="L171" i="6" s="1"/>
  <c r="M171" i="6" a="1"/>
  <c r="M171" i="6"/>
  <c r="AA171" i="1" s="1"/>
  <c r="N171" i="6" a="1"/>
  <c r="N171" i="6"/>
  <c r="AB171" i="1" s="1"/>
  <c r="O171" i="6" a="1"/>
  <c r="O171" i="6" s="1"/>
  <c r="P171" i="6" a="1"/>
  <c r="P171" i="6" s="1"/>
  <c r="Q171" i="6" a="1"/>
  <c r="Q171" i="6"/>
  <c r="L172" i="6" a="1"/>
  <c r="L172" i="6" s="1"/>
  <c r="Z172" i="1" s="1"/>
  <c r="M172" i="6" a="1"/>
  <c r="M172" i="6"/>
  <c r="AA172" i="1" s="1"/>
  <c r="N172" i="6" a="1"/>
  <c r="N172" i="6"/>
  <c r="AB172" i="1" s="1"/>
  <c r="O172" i="6" a="1"/>
  <c r="O172" i="6"/>
  <c r="P172" i="6" a="1"/>
  <c r="P172" i="6" s="1"/>
  <c r="Q172" i="6" a="1"/>
  <c r="Q172" i="6"/>
  <c r="L173" i="6" a="1"/>
  <c r="L173" i="6" s="1"/>
  <c r="M173" i="6" a="1"/>
  <c r="M173" i="6" s="1"/>
  <c r="N173" i="6" a="1"/>
  <c r="N173" i="6"/>
  <c r="O173" i="6" a="1"/>
  <c r="O173" i="6"/>
  <c r="P173" i="6" a="1"/>
  <c r="P173" i="6"/>
  <c r="Q173" i="6" a="1"/>
  <c r="Q173" i="6" s="1"/>
  <c r="L174" i="6" a="1"/>
  <c r="L174" i="6" s="1"/>
  <c r="M174" i="6" a="1"/>
  <c r="M174" i="6"/>
  <c r="AA174" i="1" s="1"/>
  <c r="N174" i="6" a="1"/>
  <c r="N174" i="6"/>
  <c r="AB174" i="1" s="1"/>
  <c r="O174" i="6" a="1"/>
  <c r="O174" i="6"/>
  <c r="P174" i="6" a="1"/>
  <c r="P174" i="6"/>
  <c r="Q174" i="6" a="1"/>
  <c r="Q174" i="6"/>
  <c r="L175" i="6" a="1"/>
  <c r="L175" i="6" s="1"/>
  <c r="M175" i="6" a="1"/>
  <c r="M175" i="6"/>
  <c r="N175" i="6" a="1"/>
  <c r="N175" i="6"/>
  <c r="O175" i="6" a="1"/>
  <c r="O175" i="6"/>
  <c r="P175" i="6" a="1"/>
  <c r="P175" i="6"/>
  <c r="Q175" i="6" a="1"/>
  <c r="Q175" i="6"/>
  <c r="L176" i="6" a="1"/>
  <c r="L176" i="6" s="1"/>
  <c r="Z176" i="1" s="1"/>
  <c r="M176" i="6" a="1"/>
  <c r="M176" i="6"/>
  <c r="N176" i="6" a="1"/>
  <c r="N176" i="6"/>
  <c r="O176" i="6" a="1"/>
  <c r="O176" i="6"/>
  <c r="P176" i="6" a="1"/>
  <c r="P176" i="6"/>
  <c r="Q176" i="6" a="1"/>
  <c r="Q176" i="6"/>
  <c r="L177" i="6" a="1"/>
  <c r="L177" i="6" s="1"/>
  <c r="Z177" i="1" s="1"/>
  <c r="M177" i="6" a="1"/>
  <c r="M177" i="6"/>
  <c r="N177" i="6" a="1"/>
  <c r="N177" i="6"/>
  <c r="O177" i="6" a="1"/>
  <c r="O177" i="6" s="1"/>
  <c r="P177" i="6" a="1"/>
  <c r="P177" i="6"/>
  <c r="Q177" i="6" a="1"/>
  <c r="Q177" i="6"/>
  <c r="L178" i="6" a="1"/>
  <c r="L178" i="6" s="1"/>
  <c r="Z178" i="1" s="1"/>
  <c r="M178" i="6" a="1"/>
  <c r="M178" i="6"/>
  <c r="N178" i="6" a="1"/>
  <c r="N178" i="6"/>
  <c r="O178" i="6" a="1"/>
  <c r="O178" i="6"/>
  <c r="P178" i="6" a="1"/>
  <c r="P178" i="6"/>
  <c r="Q178" i="6" a="1"/>
  <c r="Q178" i="6"/>
  <c r="L179" i="6" a="1"/>
  <c r="L179" i="6" s="1"/>
  <c r="Z179" i="1" s="1"/>
  <c r="M179" i="6" a="1"/>
  <c r="M179" i="6"/>
  <c r="N179" i="6" a="1"/>
  <c r="N179" i="6"/>
  <c r="O179" i="6" a="1"/>
  <c r="O179" i="6" s="1"/>
  <c r="P179" i="6" a="1"/>
  <c r="P179" i="6" s="1"/>
  <c r="Q179" i="6" a="1"/>
  <c r="Q179" i="6"/>
  <c r="L180" i="6" a="1"/>
  <c r="L180" i="6" s="1"/>
  <c r="Z180" i="1" s="1"/>
  <c r="M180" i="6" a="1"/>
  <c r="M180" i="6"/>
  <c r="N180" i="6" a="1"/>
  <c r="N180" i="6"/>
  <c r="O180" i="6" a="1"/>
  <c r="O180" i="6" s="1"/>
  <c r="P180" i="6" a="1"/>
  <c r="P180" i="6"/>
  <c r="Q180" i="6" a="1"/>
  <c r="Q180" i="6"/>
  <c r="L181" i="6" a="1"/>
  <c r="L181" i="6" s="1"/>
  <c r="M181" i="6" a="1"/>
  <c r="M181" i="6"/>
  <c r="N181" i="6" a="1"/>
  <c r="N181" i="6"/>
  <c r="O181" i="6" a="1"/>
  <c r="O181" i="6" s="1"/>
  <c r="P181" i="6" a="1"/>
  <c r="P181" i="6" s="1"/>
  <c r="Q181" i="6" a="1"/>
  <c r="Q181" i="6" s="1"/>
  <c r="L182" i="6" a="1"/>
  <c r="L182" i="6" s="1"/>
  <c r="Z182" i="1" s="1"/>
  <c r="M182" i="6" a="1"/>
  <c r="M182" i="6"/>
  <c r="N182" i="6" a="1"/>
  <c r="N182" i="6"/>
  <c r="O182" i="6" a="1"/>
  <c r="O182" i="6"/>
  <c r="P182" i="6" a="1"/>
  <c r="P182" i="6" s="1"/>
  <c r="Q182" i="6" a="1"/>
  <c r="Q182" i="6"/>
  <c r="L183" i="6" a="1"/>
  <c r="L183" i="6" s="1"/>
  <c r="M183" i="6" a="1"/>
  <c r="M183" i="6"/>
  <c r="N183" i="6" a="1"/>
  <c r="N183" i="6"/>
  <c r="O183" i="6" a="1"/>
  <c r="O183" i="6"/>
  <c r="P183" i="6" a="1"/>
  <c r="P183" i="6" s="1"/>
  <c r="Q183" i="6" a="1"/>
  <c r="Q183" i="6" s="1"/>
  <c r="L184" i="6" a="1"/>
  <c r="L184" i="6" s="1"/>
  <c r="Z184" i="1" s="1"/>
  <c r="M184" i="6" a="1"/>
  <c r="M184" i="6"/>
  <c r="N184" i="6" a="1"/>
  <c r="N184" i="6"/>
  <c r="O184" i="6" a="1"/>
  <c r="O184" i="6"/>
  <c r="P184" i="6" a="1"/>
  <c r="P184" i="6"/>
  <c r="Q184" i="6" a="1"/>
  <c r="Q184" i="6" s="1"/>
  <c r="L185" i="6" a="1"/>
  <c r="L185" i="6" s="1"/>
  <c r="M185" i="6" a="1"/>
  <c r="M185" i="6"/>
  <c r="N185" i="6" a="1"/>
  <c r="N185" i="6"/>
  <c r="O185" i="6" a="1"/>
  <c r="O185" i="6"/>
  <c r="P185" i="6" a="1"/>
  <c r="P185" i="6"/>
  <c r="Q185" i="6" a="1"/>
  <c r="Q185" i="6" s="1"/>
  <c r="L186" i="6" a="1"/>
  <c r="L186" i="6" s="1"/>
  <c r="M186" i="6" a="1"/>
  <c r="M186" i="6"/>
  <c r="AA186" i="1" s="1"/>
  <c r="N186" i="6" a="1"/>
  <c r="N186" i="6"/>
  <c r="O186" i="6" a="1"/>
  <c r="O186" i="6"/>
  <c r="P186" i="6" a="1"/>
  <c r="P186" i="6"/>
  <c r="Q186" i="6" a="1"/>
  <c r="Q186" i="6"/>
  <c r="L187" i="6" a="1"/>
  <c r="L187" i="6" s="1"/>
  <c r="M187" i="6" a="1"/>
  <c r="M187" i="6"/>
  <c r="N187" i="6" a="1"/>
  <c r="N187" i="6"/>
  <c r="O187" i="6" a="1"/>
  <c r="O187" i="6"/>
  <c r="P187" i="6" a="1"/>
  <c r="P187" i="6"/>
  <c r="Q187" i="6" a="1"/>
  <c r="Q187" i="6"/>
  <c r="L188" i="6" a="1"/>
  <c r="L188" i="6" s="1"/>
  <c r="Z188" i="1" s="1"/>
  <c r="M188" i="6" a="1"/>
  <c r="M188" i="6"/>
  <c r="N188" i="6" a="1"/>
  <c r="N188" i="6"/>
  <c r="O188" i="6" a="1"/>
  <c r="O188" i="6"/>
  <c r="P188" i="6" a="1"/>
  <c r="P188" i="6"/>
  <c r="Q188" i="6" a="1"/>
  <c r="Q188" i="6"/>
  <c r="L189" i="6" a="1"/>
  <c r="L189" i="6" s="1"/>
  <c r="Z189" i="1" s="1"/>
  <c r="M189" i="6" a="1"/>
  <c r="M189" i="6"/>
  <c r="N189" i="6" a="1"/>
  <c r="N189" i="6"/>
  <c r="O189" i="6" a="1"/>
  <c r="O189" i="6" s="1"/>
  <c r="P189" i="6" a="1"/>
  <c r="P189" i="6"/>
  <c r="Q189" i="6" a="1"/>
  <c r="Q189" i="6"/>
  <c r="L190" i="6" a="1"/>
  <c r="L190" i="6" s="1"/>
  <c r="Z190" i="1" s="1"/>
  <c r="M190" i="6" a="1"/>
  <c r="M190" i="6"/>
  <c r="N190" i="6" a="1"/>
  <c r="N190" i="6"/>
  <c r="O190" i="6" a="1"/>
  <c r="O190" i="6"/>
  <c r="P190" i="6" a="1"/>
  <c r="P190" i="6"/>
  <c r="Q190" i="6" a="1"/>
  <c r="Q190" i="6"/>
  <c r="L191" i="6" a="1"/>
  <c r="L191" i="6" s="1"/>
  <c r="M191" i="6" a="1"/>
  <c r="M191" i="6"/>
  <c r="N191" i="6" a="1"/>
  <c r="N191" i="6"/>
  <c r="O191" i="6" a="1"/>
  <c r="O191" i="6" s="1"/>
  <c r="P191" i="6" a="1"/>
  <c r="P191" i="6" s="1"/>
  <c r="Q191" i="6" a="1"/>
  <c r="Q191" i="6"/>
  <c r="L192" i="6" a="1"/>
  <c r="L192" i="6" s="1"/>
  <c r="Z192" i="1" s="1"/>
  <c r="M192" i="6" a="1"/>
  <c r="M192" i="6"/>
  <c r="N192" i="6" a="1"/>
  <c r="N192" i="6"/>
  <c r="O192" i="6" a="1"/>
  <c r="O192" i="6" s="1"/>
  <c r="P192" i="6" a="1"/>
  <c r="P192" i="6"/>
  <c r="Q192" i="6" a="1"/>
  <c r="Q192" i="6"/>
  <c r="L193" i="6" a="1"/>
  <c r="L193" i="6" s="1"/>
  <c r="M193" i="6" a="1"/>
  <c r="M193" i="6"/>
  <c r="N193" i="6" a="1"/>
  <c r="N193" i="6" s="1"/>
  <c r="AB193" i="1" s="1"/>
  <c r="O193" i="6" a="1"/>
  <c r="O193" i="6"/>
  <c r="P193" i="6" a="1"/>
  <c r="P193" i="6" s="1"/>
  <c r="Q193" i="6" a="1"/>
  <c r="Q193" i="6"/>
  <c r="L194" i="6" a="1"/>
  <c r="L194" i="6" s="1"/>
  <c r="M194" i="6" a="1"/>
  <c r="M194" i="6"/>
  <c r="N194" i="6" a="1"/>
  <c r="N194" i="6" s="1"/>
  <c r="AB194" i="1" s="1"/>
  <c r="O194" i="6" a="1"/>
  <c r="O194" i="6"/>
  <c r="P194" i="6" a="1"/>
  <c r="P194" i="6"/>
  <c r="Q194" i="6" a="1"/>
  <c r="Q194" i="6" s="1"/>
  <c r="L195" i="6" a="1"/>
  <c r="L195" i="6" s="1"/>
  <c r="M195" i="6" a="1"/>
  <c r="M195" i="6"/>
  <c r="N195" i="6" a="1"/>
  <c r="N195" i="6" s="1"/>
  <c r="AB195" i="1" s="1"/>
  <c r="O195" i="6" a="1"/>
  <c r="O195" i="6"/>
  <c r="P195" i="6" a="1"/>
  <c r="P195" i="6"/>
  <c r="Q195" i="6" a="1"/>
  <c r="Q195" i="6"/>
  <c r="L196" i="6" a="1"/>
  <c r="L196" i="6" s="1"/>
  <c r="M196" i="6" a="1"/>
  <c r="M196" i="6"/>
  <c r="N196" i="6" a="1"/>
  <c r="N196" i="6" s="1"/>
  <c r="O196" i="6" a="1"/>
  <c r="O196" i="6"/>
  <c r="P196" i="6" a="1"/>
  <c r="P196" i="6"/>
  <c r="Q196" i="6" a="1"/>
  <c r="Q196" i="6"/>
  <c r="L197" i="6" a="1"/>
  <c r="L197" i="6" s="1"/>
  <c r="M197" i="6" a="1"/>
  <c r="M197" i="6"/>
  <c r="N197" i="6" a="1"/>
  <c r="N197" i="6" s="1"/>
  <c r="O197" i="6" a="1"/>
  <c r="O197" i="6"/>
  <c r="P197" i="6" a="1"/>
  <c r="P197" i="6"/>
  <c r="Q197" i="6" a="1"/>
  <c r="Q197" i="6"/>
  <c r="L198" i="6" a="1"/>
  <c r="L198" i="6" s="1"/>
  <c r="Z198" i="1" s="1"/>
  <c r="M198" i="6" a="1"/>
  <c r="M198" i="6"/>
  <c r="N198" i="6" a="1"/>
  <c r="N198" i="6" s="1"/>
  <c r="AB198" i="1" s="1"/>
  <c r="O198" i="6" a="1"/>
  <c r="O198" i="6" s="1"/>
  <c r="P198" i="6" a="1"/>
  <c r="P198" i="6"/>
  <c r="Q198" i="6" a="1"/>
  <c r="Q198" i="6"/>
  <c r="L199" i="6" a="1"/>
  <c r="L199" i="6" s="1"/>
  <c r="M199" i="6" a="1"/>
  <c r="M199" i="6"/>
  <c r="N199" i="6" a="1"/>
  <c r="N199" i="6" s="1"/>
  <c r="AB199" i="1" s="1"/>
  <c r="O199" i="6" a="1"/>
  <c r="O199" i="6"/>
  <c r="P199" i="6" a="1"/>
  <c r="P199" i="6" s="1"/>
  <c r="Q199" i="6" a="1"/>
  <c r="Q199" i="6"/>
  <c r="L200" i="6" a="1"/>
  <c r="L200" i="6" s="1"/>
  <c r="M200" i="6" a="1"/>
  <c r="M200" i="6"/>
  <c r="N200" i="6" a="1"/>
  <c r="N200" i="6" s="1"/>
  <c r="O200" i="6" a="1"/>
  <c r="O200" i="6"/>
  <c r="P200" i="6" a="1"/>
  <c r="P200" i="6"/>
  <c r="Q200" i="6" a="1"/>
  <c r="Q200" i="6" s="1"/>
  <c r="L201" i="6" a="1"/>
  <c r="L201" i="6" s="1"/>
  <c r="M201" i="6" a="1"/>
  <c r="M201" i="6"/>
  <c r="N201" i="6" a="1"/>
  <c r="N201" i="6" s="1"/>
  <c r="AB201" i="1" s="1"/>
  <c r="O201" i="6" a="1"/>
  <c r="O201" i="6"/>
  <c r="P201" i="6" a="1"/>
  <c r="P201" i="6"/>
  <c r="Q201" i="6" a="1"/>
  <c r="Q201" i="6"/>
  <c r="L202" i="6" a="1"/>
  <c r="L202" i="6" s="1"/>
  <c r="M202" i="6" a="1"/>
  <c r="M202" i="6"/>
  <c r="N202" i="6" a="1"/>
  <c r="N202" i="6" s="1"/>
  <c r="O202" i="6" a="1"/>
  <c r="O202" i="6"/>
  <c r="P202" i="6" a="1"/>
  <c r="P202" i="6"/>
  <c r="Q202" i="6" a="1"/>
  <c r="Q202" i="6"/>
  <c r="L203" i="6" a="1"/>
  <c r="L203" i="6" s="1"/>
  <c r="Z203" i="1" s="1"/>
  <c r="M203" i="6" a="1"/>
  <c r="M203" i="6"/>
  <c r="AA203" i="1" s="1"/>
  <c r="N203" i="6" a="1"/>
  <c r="N203" i="6" s="1"/>
  <c r="O203" i="6" a="1"/>
  <c r="O203" i="6"/>
  <c r="P203" i="6" a="1"/>
  <c r="P203" i="6"/>
  <c r="Q203" i="6" a="1"/>
  <c r="Q203" i="6"/>
  <c r="L204" i="6" a="1"/>
  <c r="L204" i="6" s="1"/>
  <c r="Z204" i="1" s="1"/>
  <c r="M204" i="6" a="1"/>
  <c r="M204" i="6"/>
  <c r="N204" i="6" a="1"/>
  <c r="N204" i="6" s="1"/>
  <c r="AB204" i="1" s="1"/>
  <c r="O204" i="6" a="1"/>
  <c r="O204" i="6" s="1"/>
  <c r="P204" i="6" a="1"/>
  <c r="P204" i="6"/>
  <c r="Q204" i="6" a="1"/>
  <c r="Q204" i="6"/>
  <c r="L205" i="6" a="1"/>
  <c r="L205" i="6" s="1"/>
  <c r="M205" i="6" a="1"/>
  <c r="M205" i="6"/>
  <c r="AA205" i="1" s="1"/>
  <c r="N205" i="6" a="1"/>
  <c r="N205" i="6" s="1"/>
  <c r="AB205" i="1" s="1"/>
  <c r="O205" i="6" a="1"/>
  <c r="O205" i="6"/>
  <c r="P205" i="6" a="1"/>
  <c r="P205" i="6" s="1"/>
  <c r="Q205" i="6" a="1"/>
  <c r="Q205" i="6"/>
  <c r="L206" i="6" a="1"/>
  <c r="L206" i="6" s="1"/>
  <c r="M206" i="6" a="1"/>
  <c r="M206" i="6"/>
  <c r="N206" i="6" a="1"/>
  <c r="N206" i="6" s="1"/>
  <c r="AB206" i="1" s="1"/>
  <c r="O206" i="6" a="1"/>
  <c r="O206" i="6"/>
  <c r="P206" i="6" a="1"/>
  <c r="P206" i="6"/>
  <c r="Q206" i="6" a="1"/>
  <c r="Q206" i="6" s="1"/>
  <c r="L207" i="6" a="1"/>
  <c r="L207" i="6" s="1"/>
  <c r="M207" i="6" a="1"/>
  <c r="M207" i="6"/>
  <c r="AA207" i="1" s="1"/>
  <c r="N207" i="6" a="1"/>
  <c r="N207" i="6" s="1"/>
  <c r="O207" i="6" a="1"/>
  <c r="O207" i="6"/>
  <c r="P207" i="6" a="1"/>
  <c r="P207" i="6"/>
  <c r="Q207" i="6" a="1"/>
  <c r="Q207" i="6"/>
  <c r="L208" i="6" a="1"/>
  <c r="L208" i="6" s="1"/>
  <c r="M208" i="6" a="1"/>
  <c r="M208" i="6"/>
  <c r="N208" i="6" a="1"/>
  <c r="N208" i="6" s="1"/>
  <c r="O208" i="6" a="1"/>
  <c r="O208" i="6"/>
  <c r="P208" i="6" a="1"/>
  <c r="P208" i="6"/>
  <c r="Q208" i="6" a="1"/>
  <c r="Q208" i="6"/>
  <c r="L209" i="6" a="1"/>
  <c r="L209" i="6" s="1"/>
  <c r="Z209" i="1" s="1"/>
  <c r="M209" i="6" a="1"/>
  <c r="M209" i="6"/>
  <c r="AA209" i="1" s="1"/>
  <c r="N209" i="6" a="1"/>
  <c r="N209" i="6" s="1"/>
  <c r="O209" i="6" a="1"/>
  <c r="O209" i="6"/>
  <c r="P209" i="6" a="1"/>
  <c r="P209" i="6"/>
  <c r="Q209" i="6" a="1"/>
  <c r="Q209" i="6"/>
  <c r="L210" i="6" a="1"/>
  <c r="L210" i="6" s="1"/>
  <c r="Z210" i="1" s="1"/>
  <c r="M210" i="6" a="1"/>
  <c r="M210" i="6"/>
  <c r="N210" i="6" a="1"/>
  <c r="N210" i="6" s="1"/>
  <c r="AB210" i="1" s="1"/>
  <c r="O210" i="6" a="1"/>
  <c r="O210" i="6" s="1"/>
  <c r="P210" i="6" a="1"/>
  <c r="P210" i="6"/>
  <c r="Q210" i="6" a="1"/>
  <c r="Q210" i="6"/>
  <c r="Z88" i="1"/>
  <c r="C85" i="6" a="1"/>
  <c r="C85" i="6" s="1"/>
  <c r="D85" i="6" a="1"/>
  <c r="D85" i="6" s="1"/>
  <c r="E85" i="6" a="1"/>
  <c r="E85" i="6" s="1"/>
  <c r="F85" i="6" a="1"/>
  <c r="F85" i="6" s="1"/>
  <c r="G85" i="6" a="1"/>
  <c r="G85" i="6" s="1"/>
  <c r="H85" i="6" a="1"/>
  <c r="H85" i="6" s="1"/>
  <c r="I85" i="6" a="1"/>
  <c r="I85" i="6" s="1"/>
  <c r="J85" i="6" a="1"/>
  <c r="J85" i="6" s="1"/>
  <c r="C86" i="6" a="1"/>
  <c r="C86" i="6" s="1"/>
  <c r="D86" i="6" a="1"/>
  <c r="D86" i="6"/>
  <c r="E86" i="6" a="1"/>
  <c r="E86" i="6" s="1"/>
  <c r="F86" i="6" a="1"/>
  <c r="F86" i="6" s="1"/>
  <c r="G86" i="6" a="1"/>
  <c r="G86" i="6" s="1"/>
  <c r="H86" i="6" a="1"/>
  <c r="H86" i="6" s="1"/>
  <c r="I86" i="6" a="1"/>
  <c r="I86" i="6" s="1"/>
  <c r="J86" i="6" a="1"/>
  <c r="J86" i="6" s="1"/>
  <c r="C87" i="6" a="1"/>
  <c r="C87" i="6" s="1"/>
  <c r="D87" i="6" a="1"/>
  <c r="D87" i="6" s="1"/>
  <c r="E87" i="6" a="1"/>
  <c r="E87" i="6" s="1"/>
  <c r="F87" i="6" a="1"/>
  <c r="F87" i="6" s="1"/>
  <c r="G87" i="6" a="1"/>
  <c r="G87" i="6" s="1"/>
  <c r="H87" i="6" a="1"/>
  <c r="H87" i="6" s="1"/>
  <c r="I87" i="6" a="1"/>
  <c r="I87" i="6" s="1"/>
  <c r="J87" i="6" a="1"/>
  <c r="J87" i="6" s="1"/>
  <c r="C88" i="6" a="1"/>
  <c r="C88" i="6" s="1"/>
  <c r="D88" i="6" a="1"/>
  <c r="D88" i="6" s="1"/>
  <c r="E88" i="6" a="1"/>
  <c r="E88" i="6" s="1"/>
  <c r="F88" i="6" a="1"/>
  <c r="F88" i="6" s="1"/>
  <c r="G88" i="6" a="1"/>
  <c r="G88" i="6"/>
  <c r="H88" i="6" a="1"/>
  <c r="H88" i="6" s="1"/>
  <c r="I88" i="6" a="1"/>
  <c r="I88" i="6" s="1"/>
  <c r="J88" i="6" a="1"/>
  <c r="J88" i="6" s="1"/>
  <c r="C89" i="6" a="1"/>
  <c r="C89" i="6" s="1"/>
  <c r="D89" i="6" a="1"/>
  <c r="D89" i="6" s="1"/>
  <c r="E89" i="6" a="1"/>
  <c r="E89" i="6" s="1"/>
  <c r="F89" i="6" a="1"/>
  <c r="F89" i="6" s="1"/>
  <c r="G89" i="6" a="1"/>
  <c r="G89" i="6" s="1"/>
  <c r="H89" i="6" a="1"/>
  <c r="H89" i="6" s="1"/>
  <c r="I89" i="6" a="1"/>
  <c r="I89" i="6" s="1"/>
  <c r="J89" i="6" a="1"/>
  <c r="J89" i="6" s="1"/>
  <c r="C90" i="6" a="1"/>
  <c r="C90" i="6" s="1"/>
  <c r="D90" i="6" a="1"/>
  <c r="D90" i="6" s="1"/>
  <c r="E90" i="6" a="1"/>
  <c r="E90" i="6" s="1"/>
  <c r="F90" i="6" a="1"/>
  <c r="F90" i="6" s="1"/>
  <c r="G90" i="6" a="1"/>
  <c r="G90" i="6" s="1"/>
  <c r="H90" i="6" a="1"/>
  <c r="H90" i="6" s="1"/>
  <c r="I90" i="6" a="1"/>
  <c r="I90" i="6" s="1"/>
  <c r="J90" i="6" a="1"/>
  <c r="J90" i="6" s="1"/>
  <c r="C91" i="6" a="1"/>
  <c r="C91" i="6" s="1"/>
  <c r="D91" i="6" a="1"/>
  <c r="D91" i="6" s="1"/>
  <c r="E91" i="6" a="1"/>
  <c r="E91" i="6" s="1"/>
  <c r="F91" i="6" a="1"/>
  <c r="F91" i="6"/>
  <c r="G91" i="6" a="1"/>
  <c r="G91" i="6" s="1"/>
  <c r="H91" i="6" a="1"/>
  <c r="H91" i="6" s="1"/>
  <c r="I91" i="6" a="1"/>
  <c r="I91" i="6" s="1"/>
  <c r="J91" i="6" a="1"/>
  <c r="J91" i="6" s="1"/>
  <c r="C92" i="6" a="1"/>
  <c r="C92" i="6" s="1"/>
  <c r="D92" i="6" a="1"/>
  <c r="D92" i="6" s="1"/>
  <c r="E92" i="6" a="1"/>
  <c r="E92" i="6" s="1"/>
  <c r="F92" i="6" a="1"/>
  <c r="F92" i="6" s="1"/>
  <c r="G92" i="6" a="1"/>
  <c r="G92" i="6" s="1"/>
  <c r="H92" i="6" a="1"/>
  <c r="H92" i="6" s="1"/>
  <c r="I92" i="6" a="1"/>
  <c r="I92" i="6" s="1"/>
  <c r="J92" i="6" a="1"/>
  <c r="J92" i="6" s="1"/>
  <c r="C93" i="6" a="1"/>
  <c r="C93" i="6" s="1"/>
  <c r="D93" i="6" a="1"/>
  <c r="D93" i="6" s="1"/>
  <c r="E93" i="6" a="1"/>
  <c r="E93" i="6" s="1"/>
  <c r="F93" i="6" a="1"/>
  <c r="F93" i="6" s="1"/>
  <c r="G93" i="6" a="1"/>
  <c r="G93" i="6" s="1"/>
  <c r="H93" i="6" a="1"/>
  <c r="H93" i="6" s="1"/>
  <c r="I93" i="6" a="1"/>
  <c r="I93" i="6" s="1"/>
  <c r="J93" i="6" a="1"/>
  <c r="J93" i="6" s="1"/>
  <c r="C94" i="6" a="1"/>
  <c r="C94" i="6"/>
  <c r="D94" i="6" a="1"/>
  <c r="D94" i="6" s="1"/>
  <c r="E94" i="6" a="1"/>
  <c r="E94" i="6" s="1"/>
  <c r="F94" i="6" a="1"/>
  <c r="F94" i="6" s="1"/>
  <c r="G94" i="6" a="1"/>
  <c r="G94" i="6" s="1"/>
  <c r="H94" i="6" a="1"/>
  <c r="H94" i="6" s="1"/>
  <c r="I94" i="6" a="1"/>
  <c r="I94" i="6"/>
  <c r="J94" i="6" a="1"/>
  <c r="J94" i="6" s="1"/>
  <c r="C95" i="6" a="1"/>
  <c r="C95" i="6" s="1"/>
  <c r="D95" i="6" a="1"/>
  <c r="D95" i="6" s="1"/>
  <c r="E95" i="6" a="1"/>
  <c r="E95" i="6" s="1"/>
  <c r="F95" i="6" a="1"/>
  <c r="F95" i="6" s="1"/>
  <c r="G95" i="6" a="1"/>
  <c r="G95" i="6" s="1"/>
  <c r="H95" i="6" a="1"/>
  <c r="H95" i="6" s="1"/>
  <c r="I95" i="6" a="1"/>
  <c r="I95" i="6" s="1"/>
  <c r="J95" i="6" a="1"/>
  <c r="J95" i="6" s="1"/>
  <c r="C96" i="6" a="1"/>
  <c r="C96" i="6"/>
  <c r="D96" i="6" a="1"/>
  <c r="D96" i="6" s="1"/>
  <c r="E96" i="6" a="1"/>
  <c r="E96" i="6" s="1"/>
  <c r="F96" i="6" a="1"/>
  <c r="F96" i="6" s="1"/>
  <c r="G96" i="6" a="1"/>
  <c r="G96" i="6" s="1"/>
  <c r="H96" i="6" a="1"/>
  <c r="H96" i="6" s="1"/>
  <c r="I96" i="6" a="1"/>
  <c r="I96" i="6" s="1"/>
  <c r="J96" i="6" a="1"/>
  <c r="J96" i="6" s="1"/>
  <c r="C97" i="6" a="1"/>
  <c r="C97" i="6" s="1"/>
  <c r="D97" i="6" a="1"/>
  <c r="D97" i="6" s="1"/>
  <c r="E97" i="6" a="1"/>
  <c r="E97" i="6" s="1"/>
  <c r="F97" i="6" a="1"/>
  <c r="F97" i="6"/>
  <c r="G97" i="6" a="1"/>
  <c r="G97" i="6" s="1"/>
  <c r="H97" i="6" a="1"/>
  <c r="H97" i="6" s="1"/>
  <c r="I97" i="6" a="1"/>
  <c r="I97" i="6" s="1"/>
  <c r="J97" i="6" a="1"/>
  <c r="J97" i="6" s="1"/>
  <c r="C98" i="6" a="1"/>
  <c r="C98" i="6" s="1"/>
  <c r="D98" i="6" a="1"/>
  <c r="D98" i="6" s="1"/>
  <c r="E98" i="6" a="1"/>
  <c r="E98" i="6" s="1"/>
  <c r="F98" i="6" a="1"/>
  <c r="F98" i="6"/>
  <c r="G98" i="6" a="1"/>
  <c r="G98" i="6" s="1"/>
  <c r="H98" i="6" a="1"/>
  <c r="H98" i="6" s="1"/>
  <c r="I98" i="6" a="1"/>
  <c r="I98" i="6" s="1"/>
  <c r="J98" i="6" a="1"/>
  <c r="J98" i="6" s="1"/>
  <c r="C99" i="6" a="1"/>
  <c r="C99" i="6" s="1"/>
  <c r="D99" i="6" a="1"/>
  <c r="D99" i="6" s="1"/>
  <c r="E99" i="6" a="1"/>
  <c r="E99" i="6" s="1"/>
  <c r="F99" i="6" a="1"/>
  <c r="F99" i="6" s="1"/>
  <c r="G99" i="6" a="1"/>
  <c r="G99" i="6" s="1"/>
  <c r="H99" i="6" a="1"/>
  <c r="H99" i="6" s="1"/>
  <c r="I99" i="6" a="1"/>
  <c r="I99" i="6" s="1"/>
  <c r="J99" i="6" a="1"/>
  <c r="J99" i="6" s="1"/>
  <c r="C100" i="6" a="1"/>
  <c r="C100" i="6"/>
  <c r="D100" i="6" a="1"/>
  <c r="D100" i="6" s="1"/>
  <c r="E100" i="6" a="1"/>
  <c r="E100" i="6" s="1"/>
  <c r="F100" i="6" a="1"/>
  <c r="F100" i="6" s="1"/>
  <c r="G100" i="6" a="1"/>
  <c r="G100" i="6" s="1"/>
  <c r="H100" i="6" a="1"/>
  <c r="H100" i="6" s="1"/>
  <c r="I100" i="6" a="1"/>
  <c r="I100" i="6" s="1"/>
  <c r="J100" i="6" a="1"/>
  <c r="J100" i="6" s="1"/>
  <c r="C101" i="6" a="1"/>
  <c r="C101" i="6" s="1"/>
  <c r="D101" i="6" a="1"/>
  <c r="D101" i="6" s="1"/>
  <c r="E101" i="6" a="1"/>
  <c r="E101" i="6" s="1"/>
  <c r="F101" i="6" a="1"/>
  <c r="F101" i="6"/>
  <c r="G101" i="6" a="1"/>
  <c r="G101" i="6" s="1"/>
  <c r="H101" i="6" a="1"/>
  <c r="H101" i="6" s="1"/>
  <c r="I101" i="6" a="1"/>
  <c r="I101" i="6" s="1"/>
  <c r="J101" i="6" a="1"/>
  <c r="J101" i="6" s="1"/>
  <c r="C102" i="6" a="1"/>
  <c r="C102" i="6" s="1"/>
  <c r="D102" i="6" a="1"/>
  <c r="D102" i="6" s="1"/>
  <c r="E102" i="6" a="1"/>
  <c r="E102" i="6" s="1"/>
  <c r="F102" i="6" a="1"/>
  <c r="F102" i="6" s="1"/>
  <c r="G102" i="6" a="1"/>
  <c r="G102" i="6" s="1"/>
  <c r="H102" i="6" a="1"/>
  <c r="H102" i="6" s="1"/>
  <c r="I102" i="6" a="1"/>
  <c r="I102" i="6" s="1"/>
  <c r="X102" i="1" s="1"/>
  <c r="J102" i="6" a="1"/>
  <c r="J102" i="6" s="1"/>
  <c r="C103" i="6" a="1"/>
  <c r="C103" i="6" s="1"/>
  <c r="D103" i="6" a="1"/>
  <c r="D103" i="6" s="1"/>
  <c r="E103" i="6" a="1"/>
  <c r="E103" i="6" s="1"/>
  <c r="F103" i="6" a="1"/>
  <c r="F103" i="6" s="1"/>
  <c r="G103" i="6" a="1"/>
  <c r="G103" i="6" s="1"/>
  <c r="H103" i="6" a="1"/>
  <c r="H103" i="6" s="1"/>
  <c r="I103" i="6" a="1"/>
  <c r="I103" i="6" s="1"/>
  <c r="J103" i="6" a="1"/>
  <c r="J103" i="6" s="1"/>
  <c r="C104" i="6" a="1"/>
  <c r="C104" i="6" s="1"/>
  <c r="D104" i="6" a="1"/>
  <c r="D104" i="6" s="1"/>
  <c r="E104" i="6" a="1"/>
  <c r="E104" i="6" s="1"/>
  <c r="F104" i="6" a="1"/>
  <c r="F104" i="6" s="1"/>
  <c r="G104" i="6" a="1"/>
  <c r="G104" i="6" s="1"/>
  <c r="H104" i="6" a="1"/>
  <c r="H104" i="6" s="1"/>
  <c r="I104" i="6" a="1"/>
  <c r="I104" i="6" s="1"/>
  <c r="J104" i="6" a="1"/>
  <c r="J104" i="6"/>
  <c r="C105" i="6" a="1"/>
  <c r="C105" i="6"/>
  <c r="D105" i="6" a="1"/>
  <c r="D105" i="6" s="1"/>
  <c r="E105" i="6" a="1"/>
  <c r="E105" i="6" s="1"/>
  <c r="F105" i="6" a="1"/>
  <c r="F105" i="6" s="1"/>
  <c r="G105" i="6" a="1"/>
  <c r="G105" i="6" s="1"/>
  <c r="H105" i="6" a="1"/>
  <c r="H105" i="6" s="1"/>
  <c r="I105" i="6" a="1"/>
  <c r="I105" i="6" s="1"/>
  <c r="J105" i="6" a="1"/>
  <c r="J105" i="6" s="1"/>
  <c r="C106" i="6" a="1"/>
  <c r="C106" i="6" s="1"/>
  <c r="D106" i="6" a="1"/>
  <c r="D106" i="6" s="1"/>
  <c r="E106" i="6" a="1"/>
  <c r="E106" i="6" s="1"/>
  <c r="F106" i="6" a="1"/>
  <c r="F106" i="6" s="1"/>
  <c r="G106" i="6" a="1"/>
  <c r="G106" i="6" s="1"/>
  <c r="H106" i="6" a="1"/>
  <c r="H106" i="6" s="1"/>
  <c r="I106" i="6" a="1"/>
  <c r="I106" i="6"/>
  <c r="J106" i="6" a="1"/>
  <c r="J106" i="6" s="1"/>
  <c r="C107" i="6" a="1"/>
  <c r="C107" i="6" s="1"/>
  <c r="D107" i="6" a="1"/>
  <c r="D107" i="6" s="1"/>
  <c r="E107" i="6" a="1"/>
  <c r="E107" i="6" s="1"/>
  <c r="F107" i="6" a="1"/>
  <c r="F107" i="6" s="1"/>
  <c r="G107" i="6" a="1"/>
  <c r="G107" i="6" s="1"/>
  <c r="H107" i="6" a="1"/>
  <c r="H107" i="6" s="1"/>
  <c r="I107" i="6" a="1"/>
  <c r="I107" i="6" s="1"/>
  <c r="J107" i="6" a="1"/>
  <c r="J107" i="6" s="1"/>
  <c r="C108" i="6" a="1"/>
  <c r="C108" i="6" s="1"/>
  <c r="D108" i="6" a="1"/>
  <c r="D108" i="6"/>
  <c r="E108" i="6" a="1"/>
  <c r="E108" i="6" s="1"/>
  <c r="F108" i="6" a="1"/>
  <c r="F108" i="6" s="1"/>
  <c r="G108" i="6" a="1"/>
  <c r="G108" i="6" s="1"/>
  <c r="H108" i="6" a="1"/>
  <c r="H108" i="6" s="1"/>
  <c r="I108" i="6" a="1"/>
  <c r="I108" i="6" s="1"/>
  <c r="J108" i="6" a="1"/>
  <c r="J108" i="6" s="1"/>
  <c r="C109" i="6" a="1"/>
  <c r="C109" i="6" s="1"/>
  <c r="D109" i="6" a="1"/>
  <c r="D109" i="6" s="1"/>
  <c r="E109" i="6" a="1"/>
  <c r="E109" i="6" s="1"/>
  <c r="F109" i="6" a="1"/>
  <c r="F109" i="6" s="1"/>
  <c r="G109" i="6" a="1"/>
  <c r="G109" i="6"/>
  <c r="H109" i="6" a="1"/>
  <c r="H109" i="6" s="1"/>
  <c r="I109" i="6" a="1"/>
  <c r="I109" i="6" s="1"/>
  <c r="J109" i="6" a="1"/>
  <c r="J109" i="6" s="1"/>
  <c r="C110" i="6" a="1"/>
  <c r="C110" i="6" s="1"/>
  <c r="D110" i="6" a="1"/>
  <c r="D110" i="6" s="1"/>
  <c r="E110" i="6" a="1"/>
  <c r="E110" i="6" s="1"/>
  <c r="F110" i="6" a="1"/>
  <c r="F110" i="6" s="1"/>
  <c r="G110" i="6" a="1"/>
  <c r="G110" i="6" s="1"/>
  <c r="H110" i="6" a="1"/>
  <c r="H110" i="6" s="1"/>
  <c r="I110" i="6" a="1"/>
  <c r="I110" i="6" s="1"/>
  <c r="J110" i="6" a="1"/>
  <c r="J110" i="6" s="1"/>
  <c r="C111" i="6" a="1"/>
  <c r="C111" i="6" s="1"/>
  <c r="D111" i="6" a="1"/>
  <c r="D111" i="6" s="1"/>
  <c r="E111" i="6" a="1"/>
  <c r="E111" i="6" s="1"/>
  <c r="F111" i="6" a="1"/>
  <c r="F111" i="6" s="1"/>
  <c r="G111" i="6" a="1"/>
  <c r="G111" i="6" s="1"/>
  <c r="H111" i="6" a="1"/>
  <c r="H111" i="6" s="1"/>
  <c r="I111" i="6" a="1"/>
  <c r="I111" i="6" s="1"/>
  <c r="J111" i="6" a="1"/>
  <c r="J111" i="6" s="1"/>
  <c r="C112" i="6" a="1"/>
  <c r="C112" i="6" s="1"/>
  <c r="D112" i="6" a="1"/>
  <c r="D112" i="6" s="1"/>
  <c r="E112" i="6" a="1"/>
  <c r="E112" i="6" s="1"/>
  <c r="F112" i="6" a="1"/>
  <c r="F112" i="6"/>
  <c r="G112" i="6" a="1"/>
  <c r="G112" i="6" s="1"/>
  <c r="H112" i="6" a="1"/>
  <c r="H112" i="6" s="1"/>
  <c r="I112" i="6" a="1"/>
  <c r="I112" i="6" s="1"/>
  <c r="J112" i="6" a="1"/>
  <c r="J112" i="6" s="1"/>
  <c r="C113" i="6" a="1"/>
  <c r="C113" i="6" s="1"/>
  <c r="D113" i="6" a="1"/>
  <c r="D113" i="6" s="1"/>
  <c r="E113" i="6" a="1"/>
  <c r="E113" i="6" s="1"/>
  <c r="F113" i="6" a="1"/>
  <c r="F113" i="6" s="1"/>
  <c r="G113" i="6" a="1"/>
  <c r="G113" i="6" s="1"/>
  <c r="H113" i="6" a="1"/>
  <c r="H113" i="6" s="1"/>
  <c r="I113" i="6" a="1"/>
  <c r="I113" i="6" s="1"/>
  <c r="J113" i="6" a="1"/>
  <c r="J113" i="6" s="1"/>
  <c r="C114" i="6" a="1"/>
  <c r="C114" i="6" s="1"/>
  <c r="D114" i="6" a="1"/>
  <c r="D114" i="6" s="1"/>
  <c r="E114" i="6" a="1"/>
  <c r="E114" i="6" s="1"/>
  <c r="F114" i="6" a="1"/>
  <c r="F114" i="6" s="1"/>
  <c r="G114" i="6" a="1"/>
  <c r="G114" i="6" s="1"/>
  <c r="H114" i="6" a="1"/>
  <c r="H114" i="6" s="1"/>
  <c r="I114" i="6" a="1"/>
  <c r="I114" i="6" s="1"/>
  <c r="J114" i="6" a="1"/>
  <c r="J114" i="6" s="1"/>
  <c r="C115" i="6" a="1"/>
  <c r="C115" i="6" s="1"/>
  <c r="D115" i="6" a="1"/>
  <c r="D115" i="6" s="1"/>
  <c r="E115" i="6" a="1"/>
  <c r="E115" i="6" s="1"/>
  <c r="F115" i="6" a="1"/>
  <c r="F115" i="6" s="1"/>
  <c r="G115" i="6" a="1"/>
  <c r="G115" i="6" s="1"/>
  <c r="H115" i="6" a="1"/>
  <c r="H115" i="6" s="1"/>
  <c r="I115" i="6" a="1"/>
  <c r="I115" i="6" s="1"/>
  <c r="J115" i="6" a="1"/>
  <c r="J115" i="6" s="1"/>
  <c r="C116" i="6" a="1"/>
  <c r="C116" i="6" s="1"/>
  <c r="D116" i="6" a="1"/>
  <c r="D116" i="6" s="1"/>
  <c r="E116" i="6" a="1"/>
  <c r="E116" i="6" s="1"/>
  <c r="F116" i="6" a="1"/>
  <c r="F116" i="6" s="1"/>
  <c r="G116" i="6" a="1"/>
  <c r="G116" i="6" s="1"/>
  <c r="H116" i="6" a="1"/>
  <c r="H116" i="6" s="1"/>
  <c r="I116" i="6" a="1"/>
  <c r="I116" i="6" s="1"/>
  <c r="J116" i="6" a="1"/>
  <c r="J116" i="6" s="1"/>
  <c r="C117" i="6" a="1"/>
  <c r="C117" i="6" s="1"/>
  <c r="D117" i="6" a="1"/>
  <c r="D117" i="6" s="1"/>
  <c r="E117" i="6" a="1"/>
  <c r="E117" i="6" s="1"/>
  <c r="F117" i="6" a="1"/>
  <c r="F117" i="6" s="1"/>
  <c r="G117" i="6" a="1"/>
  <c r="G117" i="6" s="1"/>
  <c r="H117" i="6" a="1"/>
  <c r="H117" i="6" s="1"/>
  <c r="I117" i="6" a="1"/>
  <c r="I117" i="6" s="1"/>
  <c r="J117" i="6" a="1"/>
  <c r="J117" i="6" s="1"/>
  <c r="C118" i="6" a="1"/>
  <c r="C118" i="6" s="1"/>
  <c r="D118" i="6" a="1"/>
  <c r="D118" i="6" s="1"/>
  <c r="E118" i="6" a="1"/>
  <c r="E118" i="6" s="1"/>
  <c r="F118" i="6" a="1"/>
  <c r="F118" i="6"/>
  <c r="G118" i="6" a="1"/>
  <c r="G118" i="6" s="1"/>
  <c r="H118" i="6" a="1"/>
  <c r="H118" i="6" s="1"/>
  <c r="I118" i="6" a="1"/>
  <c r="I118" i="6" s="1"/>
  <c r="J118" i="6" a="1"/>
  <c r="J118" i="6" s="1"/>
  <c r="C119" i="6" a="1"/>
  <c r="C119" i="6" s="1"/>
  <c r="D119" i="6" a="1"/>
  <c r="D119" i="6" s="1"/>
  <c r="E119" i="6" a="1"/>
  <c r="E119" i="6" s="1"/>
  <c r="F119" i="6" a="1"/>
  <c r="F119" i="6" s="1"/>
  <c r="G119" i="6" a="1"/>
  <c r="G119" i="6" s="1"/>
  <c r="H119" i="6" a="1"/>
  <c r="H119" i="6" s="1"/>
  <c r="I119" i="6" a="1"/>
  <c r="I119" i="6" s="1"/>
  <c r="J119" i="6" a="1"/>
  <c r="J119" i="6" s="1"/>
  <c r="C120" i="6" a="1"/>
  <c r="C120" i="6" s="1"/>
  <c r="D120" i="6" a="1"/>
  <c r="D120" i="6" s="1"/>
  <c r="E120" i="6" a="1"/>
  <c r="E120" i="6" s="1"/>
  <c r="F120" i="6" a="1"/>
  <c r="F120" i="6" s="1"/>
  <c r="G120" i="6" a="1"/>
  <c r="G120" i="6" s="1"/>
  <c r="H120" i="6" a="1"/>
  <c r="H120" i="6" s="1"/>
  <c r="I120" i="6" a="1"/>
  <c r="I120" i="6" s="1"/>
  <c r="J120" i="6" a="1"/>
  <c r="J120" i="6" s="1"/>
  <c r="C121" i="6" a="1"/>
  <c r="C121" i="6" s="1"/>
  <c r="D121" i="6" a="1"/>
  <c r="D121" i="6" s="1"/>
  <c r="E121" i="6" a="1"/>
  <c r="E121" i="6" s="1"/>
  <c r="F121" i="6" a="1"/>
  <c r="F121" i="6" s="1"/>
  <c r="G121" i="6" a="1"/>
  <c r="G121" i="6" s="1"/>
  <c r="H121" i="6" a="1"/>
  <c r="H121" i="6" s="1"/>
  <c r="I121" i="6" a="1"/>
  <c r="I121" i="6" s="1"/>
  <c r="J121" i="6" a="1"/>
  <c r="J121" i="6" s="1"/>
  <c r="C122" i="6" a="1"/>
  <c r="C122" i="6" s="1"/>
  <c r="D122" i="6" a="1"/>
  <c r="D122" i="6" s="1"/>
  <c r="E122" i="6" a="1"/>
  <c r="E122" i="6" s="1"/>
  <c r="F122" i="6" a="1"/>
  <c r="F122" i="6" s="1"/>
  <c r="G122" i="6" a="1"/>
  <c r="G122" i="6" s="1"/>
  <c r="H122" i="6" a="1"/>
  <c r="H122" i="6" s="1"/>
  <c r="I122" i="6" a="1"/>
  <c r="I122" i="6" s="1"/>
  <c r="J122" i="6" a="1"/>
  <c r="J122" i="6" s="1"/>
  <c r="C123" i="6" a="1"/>
  <c r="C123" i="6" s="1"/>
  <c r="D123" i="6" a="1"/>
  <c r="D123" i="6" s="1"/>
  <c r="E123" i="6" a="1"/>
  <c r="E123" i="6" s="1"/>
  <c r="F123" i="6" a="1"/>
  <c r="F123" i="6" s="1"/>
  <c r="G123" i="6" a="1"/>
  <c r="G123" i="6" s="1"/>
  <c r="H123" i="6" a="1"/>
  <c r="H123" i="6" s="1"/>
  <c r="I123" i="6" a="1"/>
  <c r="I123" i="6" s="1"/>
  <c r="J123" i="6" a="1"/>
  <c r="J123" i="6" s="1"/>
  <c r="C124" i="6" a="1"/>
  <c r="C124" i="6" s="1"/>
  <c r="D124" i="6" a="1"/>
  <c r="D124" i="6" s="1"/>
  <c r="E124" i="6" a="1"/>
  <c r="E124" i="6" s="1"/>
  <c r="F124" i="6" a="1"/>
  <c r="F124" i="6" s="1"/>
  <c r="G124" i="6" a="1"/>
  <c r="G124" i="6" s="1"/>
  <c r="H124" i="6" a="1"/>
  <c r="H124" i="6" s="1"/>
  <c r="I124" i="6" a="1"/>
  <c r="I124" i="6" s="1"/>
  <c r="J124" i="6" a="1"/>
  <c r="J124" i="6" s="1"/>
  <c r="C125" i="6" a="1"/>
  <c r="C125" i="6" s="1"/>
  <c r="D125" i="6" a="1"/>
  <c r="D125" i="6" s="1"/>
  <c r="E125" i="6" a="1"/>
  <c r="E125" i="6" s="1"/>
  <c r="F125" i="6" a="1"/>
  <c r="F125" i="6" s="1"/>
  <c r="G125" i="6" a="1"/>
  <c r="G125" i="6" s="1"/>
  <c r="H125" i="6" a="1"/>
  <c r="H125" i="6" s="1"/>
  <c r="I125" i="6" a="1"/>
  <c r="I125" i="6" s="1"/>
  <c r="J125" i="6" a="1"/>
  <c r="J125" i="6" s="1"/>
  <c r="C126" i="6" a="1"/>
  <c r="C126" i="6" s="1"/>
  <c r="D126" i="6" a="1"/>
  <c r="D126" i="6" s="1"/>
  <c r="E126" i="6" a="1"/>
  <c r="E126" i="6" s="1"/>
  <c r="F126" i="6" a="1"/>
  <c r="F126" i="6" s="1"/>
  <c r="G126" i="6" a="1"/>
  <c r="G126" i="6" s="1"/>
  <c r="H126" i="6" a="1"/>
  <c r="H126" i="6" s="1"/>
  <c r="I126" i="6" a="1"/>
  <c r="I126" i="6" s="1"/>
  <c r="J126" i="6" a="1"/>
  <c r="J126" i="6" s="1"/>
  <c r="C127" i="6" a="1"/>
  <c r="C127" i="6"/>
  <c r="D127" i="6" a="1"/>
  <c r="D127" i="6" s="1"/>
  <c r="E127" i="6" a="1"/>
  <c r="E127" i="6" s="1"/>
  <c r="F127" i="6" a="1"/>
  <c r="F127" i="6" s="1"/>
  <c r="G127" i="6" a="1"/>
  <c r="G127" i="6" s="1"/>
  <c r="H127" i="6" a="1"/>
  <c r="H127" i="6" s="1"/>
  <c r="I127" i="6" a="1"/>
  <c r="I127" i="6" s="1"/>
  <c r="J127" i="6" a="1"/>
  <c r="J127" i="6" s="1"/>
  <c r="C128" i="6" a="1"/>
  <c r="C128" i="6" s="1"/>
  <c r="D128" i="6" a="1"/>
  <c r="D128" i="6"/>
  <c r="E128" i="6" a="1"/>
  <c r="E128" i="6" s="1"/>
  <c r="F128" i="6" a="1"/>
  <c r="F128" i="6" s="1"/>
  <c r="G128" i="6" a="1"/>
  <c r="G128" i="6" s="1"/>
  <c r="H128" i="6" a="1"/>
  <c r="H128" i="6" s="1"/>
  <c r="I128" i="6" a="1"/>
  <c r="I128" i="6" s="1"/>
  <c r="J128" i="6" a="1"/>
  <c r="J128" i="6" s="1"/>
  <c r="C129" i="6" a="1"/>
  <c r="C129" i="6" s="1"/>
  <c r="D129" i="6" a="1"/>
  <c r="D129" i="6"/>
  <c r="E129" i="6" a="1"/>
  <c r="E129" i="6" s="1"/>
  <c r="F129" i="6" a="1"/>
  <c r="F129" i="6" s="1"/>
  <c r="G129" i="6" a="1"/>
  <c r="G129" i="6" s="1"/>
  <c r="H129" i="6" a="1"/>
  <c r="H129" i="6" s="1"/>
  <c r="I129" i="6" a="1"/>
  <c r="I129" i="6"/>
  <c r="J129" i="6" a="1"/>
  <c r="J129" i="6" s="1"/>
  <c r="C130" i="6" a="1"/>
  <c r="C130" i="6" s="1"/>
  <c r="D130" i="6" a="1"/>
  <c r="D130" i="6" s="1"/>
  <c r="E130" i="6" a="1"/>
  <c r="E130" i="6" s="1"/>
  <c r="F130" i="6" a="1"/>
  <c r="F130" i="6"/>
  <c r="G130" i="6" a="1"/>
  <c r="G130" i="6" s="1"/>
  <c r="H130" i="6" a="1"/>
  <c r="H130" i="6" s="1"/>
  <c r="I130" i="6" a="1"/>
  <c r="I130" i="6" s="1"/>
  <c r="J130" i="6" a="1"/>
  <c r="J130" i="6" s="1"/>
  <c r="C131" i="6" a="1"/>
  <c r="C131" i="6" s="1"/>
  <c r="D131" i="6" a="1"/>
  <c r="D131" i="6" s="1"/>
  <c r="E131" i="6" a="1"/>
  <c r="E131" i="6" s="1"/>
  <c r="F131" i="6" a="1"/>
  <c r="F131" i="6" s="1"/>
  <c r="G131" i="6" a="1"/>
  <c r="G131" i="6"/>
  <c r="H131" i="6" a="1"/>
  <c r="H131" i="6" s="1"/>
  <c r="I131" i="6" a="1"/>
  <c r="I131" i="6" s="1"/>
  <c r="J131" i="6" a="1"/>
  <c r="J131" i="6" s="1"/>
  <c r="C132" i="6" a="1"/>
  <c r="C132" i="6" s="1"/>
  <c r="D132" i="6" a="1"/>
  <c r="D132" i="6" s="1"/>
  <c r="E132" i="6" a="1"/>
  <c r="E132" i="6" s="1"/>
  <c r="F132" i="6" a="1"/>
  <c r="F132" i="6" s="1"/>
  <c r="G132" i="6" a="1"/>
  <c r="G132" i="6" s="1"/>
  <c r="H132" i="6" a="1"/>
  <c r="H132" i="6" s="1"/>
  <c r="I132" i="6" a="1"/>
  <c r="I132" i="6" s="1"/>
  <c r="J132" i="6" a="1"/>
  <c r="J132" i="6" s="1"/>
  <c r="C133" i="6" a="1"/>
  <c r="C133" i="6" s="1"/>
  <c r="D133" i="6" a="1"/>
  <c r="D133" i="6" s="1"/>
  <c r="E133" i="6" a="1"/>
  <c r="E133" i="6" s="1"/>
  <c r="F133" i="6" a="1"/>
  <c r="F133" i="6" s="1"/>
  <c r="G133" i="6" a="1"/>
  <c r="G133" i="6"/>
  <c r="H133" i="6" a="1"/>
  <c r="H133" i="6" s="1"/>
  <c r="I133" i="6" a="1"/>
  <c r="I133" i="6" s="1"/>
  <c r="J133" i="6" a="1"/>
  <c r="J133" i="6" s="1"/>
  <c r="C134" i="6" a="1"/>
  <c r="C134" i="6" s="1"/>
  <c r="D134" i="6" a="1"/>
  <c r="D134" i="6" s="1"/>
  <c r="E134" i="6" a="1"/>
  <c r="E134" i="6" s="1"/>
  <c r="F134" i="6" a="1"/>
  <c r="F134" i="6" s="1"/>
  <c r="G134" i="6" a="1"/>
  <c r="G134" i="6" s="1"/>
  <c r="H134" i="6" a="1"/>
  <c r="H134" i="6" s="1"/>
  <c r="I134" i="6" a="1"/>
  <c r="I134" i="6" s="1"/>
  <c r="J134" i="6" a="1"/>
  <c r="J134" i="6"/>
  <c r="C135" i="6" a="1"/>
  <c r="C135" i="6" s="1"/>
  <c r="D135" i="6" a="1"/>
  <c r="D135" i="6" s="1"/>
  <c r="E135" i="6" a="1"/>
  <c r="E135" i="6" s="1"/>
  <c r="F135" i="6" a="1"/>
  <c r="F135" i="6" s="1"/>
  <c r="G135" i="6" a="1"/>
  <c r="G135" i="6" s="1"/>
  <c r="H135" i="6" a="1"/>
  <c r="H135" i="6" s="1"/>
  <c r="I135" i="6" a="1"/>
  <c r="I135" i="6" s="1"/>
  <c r="J135" i="6" a="1"/>
  <c r="J135" i="6" s="1"/>
  <c r="C136" i="6" a="1"/>
  <c r="C136" i="6" s="1"/>
  <c r="D136" i="6" a="1"/>
  <c r="D136" i="6" s="1"/>
  <c r="E136" i="6" a="1"/>
  <c r="E136" i="6" s="1"/>
  <c r="F136" i="6" a="1"/>
  <c r="F136" i="6" s="1"/>
  <c r="G136" i="6" a="1"/>
  <c r="G136" i="6" s="1"/>
  <c r="H136" i="6" a="1"/>
  <c r="H136" i="6" s="1"/>
  <c r="I136" i="6" a="1"/>
  <c r="I136" i="6" s="1"/>
  <c r="J136" i="6" a="1"/>
  <c r="J136" i="6" s="1"/>
  <c r="C137" i="6" a="1"/>
  <c r="C137" i="6" s="1"/>
  <c r="D137" i="6" a="1"/>
  <c r="D137" i="6" s="1"/>
  <c r="E137" i="6" a="1"/>
  <c r="E137" i="6" s="1"/>
  <c r="F137" i="6" a="1"/>
  <c r="F137" i="6" s="1"/>
  <c r="G137" i="6" a="1"/>
  <c r="G137" i="6" s="1"/>
  <c r="H137" i="6" a="1"/>
  <c r="H137" i="6" s="1"/>
  <c r="I137" i="6" a="1"/>
  <c r="I137" i="6" s="1"/>
  <c r="J137" i="6" a="1"/>
  <c r="J137" i="6" s="1"/>
  <c r="C138" i="6" a="1"/>
  <c r="C138" i="6" s="1"/>
  <c r="D138" i="6" a="1"/>
  <c r="D138" i="6" s="1"/>
  <c r="E138" i="6" a="1"/>
  <c r="E138" i="6" s="1"/>
  <c r="F138" i="6" a="1"/>
  <c r="F138" i="6" s="1"/>
  <c r="G138" i="6" a="1"/>
  <c r="G138" i="6" s="1"/>
  <c r="H138" i="6" a="1"/>
  <c r="H138" i="6" s="1"/>
  <c r="I138" i="6" a="1"/>
  <c r="I138" i="6" s="1"/>
  <c r="J138" i="6" a="1"/>
  <c r="J138" i="6" s="1"/>
  <c r="C139" i="6" a="1"/>
  <c r="C139" i="6" s="1"/>
  <c r="D139" i="6" a="1"/>
  <c r="D139" i="6" s="1"/>
  <c r="E139" i="6" a="1"/>
  <c r="E139" i="6" s="1"/>
  <c r="F139" i="6" a="1"/>
  <c r="F139" i="6" s="1"/>
  <c r="G139" i="6" a="1"/>
  <c r="G139" i="6" s="1"/>
  <c r="H139" i="6" a="1"/>
  <c r="H139" i="6" s="1"/>
  <c r="I139" i="6" a="1"/>
  <c r="I139" i="6" s="1"/>
  <c r="J139" i="6" a="1"/>
  <c r="J139" i="6" s="1"/>
  <c r="C140" i="6" a="1"/>
  <c r="C140" i="6" s="1"/>
  <c r="D140" i="6" a="1"/>
  <c r="D140" i="6" s="1"/>
  <c r="E140" i="6" a="1"/>
  <c r="E140" i="6" s="1"/>
  <c r="F140" i="6" a="1"/>
  <c r="F140" i="6" s="1"/>
  <c r="G140" i="6" a="1"/>
  <c r="G140" i="6" s="1"/>
  <c r="H140" i="6" a="1"/>
  <c r="H140" i="6" s="1"/>
  <c r="I140" i="6" a="1"/>
  <c r="I140" i="6" s="1"/>
  <c r="J140" i="6" a="1"/>
  <c r="J140" i="6" s="1"/>
  <c r="C141" i="6" a="1"/>
  <c r="C141" i="6" s="1"/>
  <c r="D141" i="6" a="1"/>
  <c r="D141" i="6" s="1"/>
  <c r="E141" i="6" a="1"/>
  <c r="E141" i="6" s="1"/>
  <c r="F141" i="6" a="1"/>
  <c r="F141" i="6" s="1"/>
  <c r="G141" i="6" a="1"/>
  <c r="G141" i="6" s="1"/>
  <c r="H141" i="6" a="1"/>
  <c r="H141" i="6" s="1"/>
  <c r="I141" i="6" a="1"/>
  <c r="I141" i="6" s="1"/>
  <c r="J141" i="6" a="1"/>
  <c r="J141" i="6" s="1"/>
  <c r="C142" i="6" a="1"/>
  <c r="C142" i="6" s="1"/>
  <c r="D142" i="6" a="1"/>
  <c r="D142" i="6"/>
  <c r="E142" i="6" a="1"/>
  <c r="E142" i="6" s="1"/>
  <c r="F142" i="6" a="1"/>
  <c r="F142" i="6" s="1"/>
  <c r="G142" i="6" a="1"/>
  <c r="G142" i="6" s="1"/>
  <c r="H142" i="6" a="1"/>
  <c r="H142" i="6" s="1"/>
  <c r="I142" i="6" a="1"/>
  <c r="I142" i="6" s="1"/>
  <c r="J142" i="6" a="1"/>
  <c r="J142" i="6" s="1"/>
  <c r="C143" i="6" a="1"/>
  <c r="C143" i="6" s="1"/>
  <c r="D143" i="6" a="1"/>
  <c r="D143" i="6" s="1"/>
  <c r="E143" i="6" a="1"/>
  <c r="E143" i="6" s="1"/>
  <c r="F143" i="6" a="1"/>
  <c r="F143" i="6" s="1"/>
  <c r="G143" i="6" a="1"/>
  <c r="G143" i="6"/>
  <c r="H143" i="6" a="1"/>
  <c r="H143" i="6" s="1"/>
  <c r="I143" i="6" a="1"/>
  <c r="I143" i="6" s="1"/>
  <c r="J143" i="6" a="1"/>
  <c r="J143" i="6" s="1"/>
  <c r="C144" i="6" a="1"/>
  <c r="C144" i="6" s="1"/>
  <c r="D144" i="6" a="1"/>
  <c r="D144" i="6"/>
  <c r="E144" i="6" a="1"/>
  <c r="E144" i="6" s="1"/>
  <c r="F144" i="6" a="1"/>
  <c r="F144" i="6" s="1"/>
  <c r="G144" i="6" a="1"/>
  <c r="G144" i="6" s="1"/>
  <c r="H144" i="6" a="1"/>
  <c r="H144" i="6" s="1"/>
  <c r="I144" i="6" a="1"/>
  <c r="I144" i="6" s="1"/>
  <c r="J144" i="6" a="1"/>
  <c r="J144" i="6" s="1"/>
  <c r="C145" i="6" a="1"/>
  <c r="C145" i="6" s="1"/>
  <c r="D145" i="6" a="1"/>
  <c r="D145" i="6" s="1"/>
  <c r="E145" i="6" a="1"/>
  <c r="E145" i="6" s="1"/>
  <c r="F145" i="6" a="1"/>
  <c r="F145" i="6" s="1"/>
  <c r="G145" i="6" a="1"/>
  <c r="G145" i="6" s="1"/>
  <c r="H145" i="6" a="1"/>
  <c r="H145" i="6" s="1"/>
  <c r="I145" i="6" a="1"/>
  <c r="I145" i="6" s="1"/>
  <c r="J145" i="6" a="1"/>
  <c r="J145" i="6" s="1"/>
  <c r="C146" i="6" a="1"/>
  <c r="C146" i="6" s="1"/>
  <c r="D146" i="6" a="1"/>
  <c r="D146" i="6" s="1"/>
  <c r="E146" i="6" a="1"/>
  <c r="E146" i="6"/>
  <c r="F146" i="6" a="1"/>
  <c r="F146" i="6" s="1"/>
  <c r="G146" i="6" a="1"/>
  <c r="G146" i="6" s="1"/>
  <c r="H146" i="6" a="1"/>
  <c r="H146" i="6" s="1"/>
  <c r="I146" i="6" a="1"/>
  <c r="I146" i="6" s="1"/>
  <c r="J146" i="6" a="1"/>
  <c r="J146" i="6" s="1"/>
  <c r="C147" i="6" a="1"/>
  <c r="C147" i="6" s="1"/>
  <c r="D147" i="6" a="1"/>
  <c r="D147" i="6" s="1"/>
  <c r="E147" i="6" a="1"/>
  <c r="E147" i="6" s="1"/>
  <c r="F147" i="6" a="1"/>
  <c r="F147" i="6" s="1"/>
  <c r="G147" i="6" a="1"/>
  <c r="G147" i="6" s="1"/>
  <c r="H147" i="6" a="1"/>
  <c r="H147" i="6"/>
  <c r="I147" i="6" a="1"/>
  <c r="I147" i="6" s="1"/>
  <c r="J147" i="6" a="1"/>
  <c r="J147" i="6" s="1"/>
  <c r="C148" i="6" a="1"/>
  <c r="C148" i="6" s="1"/>
  <c r="D148" i="6" a="1"/>
  <c r="D148" i="6" s="1"/>
  <c r="E148" i="6" a="1"/>
  <c r="E148" i="6" s="1"/>
  <c r="F148" i="6" a="1"/>
  <c r="F148" i="6" s="1"/>
  <c r="G148" i="6" a="1"/>
  <c r="G148" i="6" s="1"/>
  <c r="H148" i="6" a="1"/>
  <c r="H148" i="6" s="1"/>
  <c r="I148" i="6" a="1"/>
  <c r="I148" i="6" s="1"/>
  <c r="J148" i="6" a="1"/>
  <c r="J148" i="6" s="1"/>
  <c r="C149" i="6" a="1"/>
  <c r="C149" i="6" s="1"/>
  <c r="D149" i="6" a="1"/>
  <c r="D149" i="6" s="1"/>
  <c r="E149" i="6" a="1"/>
  <c r="E149" i="6" s="1"/>
  <c r="F149" i="6" a="1"/>
  <c r="F149" i="6" s="1"/>
  <c r="G149" i="6" a="1"/>
  <c r="G149" i="6" s="1"/>
  <c r="H149" i="6" a="1"/>
  <c r="H149" i="6" s="1"/>
  <c r="I149" i="6" a="1"/>
  <c r="I149" i="6" s="1"/>
  <c r="J149" i="6" a="1"/>
  <c r="J149" i="6" s="1"/>
  <c r="C150" i="6" a="1"/>
  <c r="C150" i="6" s="1"/>
  <c r="D150" i="6" a="1"/>
  <c r="D150" i="6" s="1"/>
  <c r="E150" i="6" a="1"/>
  <c r="E150" i="6"/>
  <c r="F150" i="6" a="1"/>
  <c r="F150" i="6" s="1"/>
  <c r="G150" i="6" a="1"/>
  <c r="G150" i="6" s="1"/>
  <c r="H150" i="6" a="1"/>
  <c r="H150" i="6" s="1"/>
  <c r="I150" i="6" a="1"/>
  <c r="I150" i="6" s="1"/>
  <c r="J150" i="6" a="1"/>
  <c r="J150" i="6" s="1"/>
  <c r="C151" i="6" a="1"/>
  <c r="C151" i="6" s="1"/>
  <c r="D151" i="6" a="1"/>
  <c r="D151" i="6" s="1"/>
  <c r="E151" i="6" a="1"/>
  <c r="E151" i="6" s="1"/>
  <c r="F151" i="6" a="1"/>
  <c r="F151" i="6" s="1"/>
  <c r="G151" i="6" a="1"/>
  <c r="G151" i="6" s="1"/>
  <c r="H151" i="6" a="1"/>
  <c r="H151" i="6" s="1"/>
  <c r="I151" i="6" a="1"/>
  <c r="I151" i="6" s="1"/>
  <c r="J151" i="6" a="1"/>
  <c r="J151" i="6" s="1"/>
  <c r="C152" i="6" a="1"/>
  <c r="C152" i="6" s="1"/>
  <c r="D152" i="6" a="1"/>
  <c r="D152" i="6" s="1"/>
  <c r="E152" i="6" a="1"/>
  <c r="E152" i="6" s="1"/>
  <c r="F152" i="6" a="1"/>
  <c r="F152" i="6" s="1"/>
  <c r="G152" i="6" a="1"/>
  <c r="G152" i="6" s="1"/>
  <c r="H152" i="6" a="1"/>
  <c r="H152" i="6" s="1"/>
  <c r="I152" i="6" a="1"/>
  <c r="I152" i="6" s="1"/>
  <c r="J152" i="6" a="1"/>
  <c r="J152" i="6" s="1"/>
  <c r="C153" i="6" a="1"/>
  <c r="C153" i="6" s="1"/>
  <c r="D153" i="6" a="1"/>
  <c r="D153" i="6" s="1"/>
  <c r="E153" i="6" a="1"/>
  <c r="E153" i="6" s="1"/>
  <c r="F153" i="6" a="1"/>
  <c r="F153" i="6" s="1"/>
  <c r="G153" i="6" a="1"/>
  <c r="G153" i="6" s="1"/>
  <c r="H153" i="6" a="1"/>
  <c r="H153" i="6" s="1"/>
  <c r="I153" i="6" a="1"/>
  <c r="I153" i="6" s="1"/>
  <c r="J153" i="6" a="1"/>
  <c r="J153" i="6" s="1"/>
  <c r="C154" i="6" a="1"/>
  <c r="C154" i="6" s="1"/>
  <c r="D154" i="6" a="1"/>
  <c r="D154" i="6" s="1"/>
  <c r="E154" i="6" a="1"/>
  <c r="E154" i="6" s="1"/>
  <c r="F154" i="6" a="1"/>
  <c r="F154" i="6" s="1"/>
  <c r="G154" i="6" a="1"/>
  <c r="G154" i="6" s="1"/>
  <c r="H154" i="6" a="1"/>
  <c r="H154" i="6" s="1"/>
  <c r="I154" i="6" a="1"/>
  <c r="I154" i="6" s="1"/>
  <c r="J154" i="6" a="1"/>
  <c r="J154" i="6"/>
  <c r="C155" i="6" a="1"/>
  <c r="C155" i="6"/>
  <c r="D155" i="6" a="1"/>
  <c r="D155" i="6" s="1"/>
  <c r="E155" i="6" a="1"/>
  <c r="E155" i="6" s="1"/>
  <c r="F155" i="6" a="1"/>
  <c r="F155" i="6" s="1"/>
  <c r="G155" i="6" a="1"/>
  <c r="G155" i="6" s="1"/>
  <c r="H155" i="6" a="1"/>
  <c r="H155" i="6" s="1"/>
  <c r="I155" i="6" a="1"/>
  <c r="I155" i="6" s="1"/>
  <c r="J155" i="6" a="1"/>
  <c r="J155" i="6" s="1"/>
  <c r="C156" i="6" a="1"/>
  <c r="C156" i="6" s="1"/>
  <c r="D156" i="6" a="1"/>
  <c r="D156" i="6" s="1"/>
  <c r="E156" i="6" a="1"/>
  <c r="E156" i="6" s="1"/>
  <c r="F156" i="6" a="1"/>
  <c r="F156" i="6" s="1"/>
  <c r="G156" i="6" a="1"/>
  <c r="G156" i="6" s="1"/>
  <c r="H156" i="6" a="1"/>
  <c r="H156" i="6" s="1"/>
  <c r="I156" i="6" a="1"/>
  <c r="I156" i="6" s="1"/>
  <c r="J156" i="6" a="1"/>
  <c r="J156" i="6" s="1"/>
  <c r="C157" i="6" a="1"/>
  <c r="C157" i="6" s="1"/>
  <c r="D157" i="6" a="1"/>
  <c r="D157" i="6" s="1"/>
  <c r="E157" i="6" a="1"/>
  <c r="E157" i="6" s="1"/>
  <c r="F157" i="6" a="1"/>
  <c r="F157" i="6" s="1"/>
  <c r="G157" i="6" a="1"/>
  <c r="G157" i="6" s="1"/>
  <c r="H157" i="6" a="1"/>
  <c r="H157" i="6" s="1"/>
  <c r="I157" i="6" a="1"/>
  <c r="I157" i="6" s="1"/>
  <c r="J157" i="6" a="1"/>
  <c r="J157" i="6" s="1"/>
  <c r="C158" i="6" a="1"/>
  <c r="C158" i="6"/>
  <c r="D158" i="6" a="1"/>
  <c r="D158" i="6" s="1"/>
  <c r="E158" i="6" a="1"/>
  <c r="E158" i="6" s="1"/>
  <c r="F158" i="6" a="1"/>
  <c r="F158" i="6" s="1"/>
  <c r="G158" i="6" a="1"/>
  <c r="G158" i="6" s="1"/>
  <c r="H158" i="6" a="1"/>
  <c r="H158" i="6" s="1"/>
  <c r="I158" i="6" a="1"/>
  <c r="I158" i="6" s="1"/>
  <c r="J158" i="6" a="1"/>
  <c r="J158" i="6" s="1"/>
  <c r="C159" i="6" a="1"/>
  <c r="C159" i="6" s="1"/>
  <c r="D159" i="6" a="1"/>
  <c r="D159" i="6" s="1"/>
  <c r="E159" i="6" a="1"/>
  <c r="E159" i="6" s="1"/>
  <c r="F159" i="6" a="1"/>
  <c r="F159" i="6"/>
  <c r="G159" i="6" a="1"/>
  <c r="G159" i="6" s="1"/>
  <c r="H159" i="6" a="1"/>
  <c r="H159" i="6" s="1"/>
  <c r="I159" i="6" a="1"/>
  <c r="I159" i="6" s="1"/>
  <c r="J159" i="6" a="1"/>
  <c r="J159" i="6" s="1"/>
  <c r="C160" i="6" a="1"/>
  <c r="C160" i="6" s="1"/>
  <c r="D160" i="6" a="1"/>
  <c r="D160" i="6" s="1"/>
  <c r="E160" i="6" a="1"/>
  <c r="E160" i="6" s="1"/>
  <c r="F160" i="6" a="1"/>
  <c r="F160" i="6" s="1"/>
  <c r="G160" i="6" a="1"/>
  <c r="G160" i="6" s="1"/>
  <c r="H160" i="6" a="1"/>
  <c r="H160" i="6" s="1"/>
  <c r="I160" i="6" a="1"/>
  <c r="I160" i="6" s="1"/>
  <c r="J160" i="6" a="1"/>
  <c r="J160" i="6" s="1"/>
  <c r="C161" i="6" a="1"/>
  <c r="C161" i="6" s="1"/>
  <c r="D161" i="6" a="1"/>
  <c r="D161" i="6"/>
  <c r="E161" i="6" a="1"/>
  <c r="E161" i="6" s="1"/>
  <c r="F161" i="6" a="1"/>
  <c r="F161" i="6" s="1"/>
  <c r="G161" i="6" a="1"/>
  <c r="G161" i="6" s="1"/>
  <c r="H161" i="6" a="1"/>
  <c r="H161" i="6" s="1"/>
  <c r="I161" i="6" a="1"/>
  <c r="I161" i="6" s="1"/>
  <c r="J161" i="6" a="1"/>
  <c r="J161" i="6" s="1"/>
  <c r="C162" i="6" a="1"/>
  <c r="C162" i="6" s="1"/>
  <c r="D162" i="6" a="1"/>
  <c r="D162" i="6" s="1"/>
  <c r="E162" i="6" a="1"/>
  <c r="E162" i="6" s="1"/>
  <c r="F162" i="6" a="1"/>
  <c r="F162" i="6"/>
  <c r="G162" i="6" a="1"/>
  <c r="G162" i="6"/>
  <c r="H162" i="6" a="1"/>
  <c r="H162" i="6" s="1"/>
  <c r="I162" i="6" a="1"/>
  <c r="I162" i="6" s="1"/>
  <c r="J162" i="6" a="1"/>
  <c r="J162" i="6" s="1"/>
  <c r="C163" i="6" a="1"/>
  <c r="C163" i="6" s="1"/>
  <c r="D163" i="6" a="1"/>
  <c r="D163" i="6" s="1"/>
  <c r="E163" i="6" a="1"/>
  <c r="E163" i="6" s="1"/>
  <c r="F163" i="6" a="1"/>
  <c r="F163" i="6" s="1"/>
  <c r="G163" i="6" a="1"/>
  <c r="G163" i="6" s="1"/>
  <c r="H163" i="6" a="1"/>
  <c r="H163" i="6" s="1"/>
  <c r="I163" i="6" a="1"/>
  <c r="I163" i="6" s="1"/>
  <c r="J163" i="6" a="1"/>
  <c r="J163" i="6" s="1"/>
  <c r="C164" i="6" a="1"/>
  <c r="C164" i="6" s="1"/>
  <c r="D164" i="6" a="1"/>
  <c r="D164" i="6"/>
  <c r="E164" i="6" a="1"/>
  <c r="E164" i="6" s="1"/>
  <c r="F164" i="6" a="1"/>
  <c r="F164" i="6" s="1"/>
  <c r="G164" i="6" a="1"/>
  <c r="G164" i="6" s="1"/>
  <c r="H164" i="6" a="1"/>
  <c r="H164" i="6" s="1"/>
  <c r="I164" i="6" a="1"/>
  <c r="I164" i="6" s="1"/>
  <c r="J164" i="6" a="1"/>
  <c r="J164" i="6" s="1"/>
  <c r="C165" i="6" a="1"/>
  <c r="C165" i="6" s="1"/>
  <c r="D165" i="6" a="1"/>
  <c r="D165" i="6" s="1"/>
  <c r="E165" i="6" a="1"/>
  <c r="E165" i="6" s="1"/>
  <c r="F165" i="6" a="1"/>
  <c r="F165" i="6" s="1"/>
  <c r="G165" i="6" a="1"/>
  <c r="G165" i="6" s="1"/>
  <c r="H165" i="6" a="1"/>
  <c r="H165" i="6" s="1"/>
  <c r="I165" i="6" a="1"/>
  <c r="I165" i="6" s="1"/>
  <c r="J165" i="6" a="1"/>
  <c r="J165" i="6" s="1"/>
  <c r="C166" i="6" a="1"/>
  <c r="C166" i="6" s="1"/>
  <c r="D166" i="6" a="1"/>
  <c r="D166" i="6" s="1"/>
  <c r="E166" i="6" a="1"/>
  <c r="E166" i="6" s="1"/>
  <c r="F166" i="6" a="1"/>
  <c r="F166" i="6" s="1"/>
  <c r="G166" i="6" a="1"/>
  <c r="G166" i="6" s="1"/>
  <c r="H166" i="6" a="1"/>
  <c r="H166" i="6" s="1"/>
  <c r="I166" i="6" a="1"/>
  <c r="I166" i="6" s="1"/>
  <c r="J166" i="6" a="1"/>
  <c r="J166" i="6" s="1"/>
  <c r="C167" i="6" a="1"/>
  <c r="C167" i="6" s="1"/>
  <c r="D167" i="6" a="1"/>
  <c r="D167" i="6" s="1"/>
  <c r="E167" i="6" a="1"/>
  <c r="E167" i="6" s="1"/>
  <c r="F167" i="6" a="1"/>
  <c r="F167" i="6" s="1"/>
  <c r="G167" i="6" a="1"/>
  <c r="G167" i="6" s="1"/>
  <c r="H167" i="6" a="1"/>
  <c r="H167" i="6" s="1"/>
  <c r="I167" i="6" a="1"/>
  <c r="I167" i="6" s="1"/>
  <c r="J167" i="6" a="1"/>
  <c r="J167" i="6" s="1"/>
  <c r="C168" i="6" a="1"/>
  <c r="C168" i="6" s="1"/>
  <c r="D168" i="6" a="1"/>
  <c r="D168" i="6" s="1"/>
  <c r="E168" i="6" a="1"/>
  <c r="E168" i="6" s="1"/>
  <c r="F168" i="6" a="1"/>
  <c r="F168" i="6" s="1"/>
  <c r="G168" i="6" a="1"/>
  <c r="G168" i="6" s="1"/>
  <c r="H168" i="6" a="1"/>
  <c r="H168" i="6" s="1"/>
  <c r="I168" i="6" a="1"/>
  <c r="I168" i="6" s="1"/>
  <c r="J168" i="6" a="1"/>
  <c r="J168" i="6" s="1"/>
  <c r="C169" i="6" a="1"/>
  <c r="C169" i="6" s="1"/>
  <c r="D169" i="6" a="1"/>
  <c r="D169" i="6" s="1"/>
  <c r="E169" i="6" a="1"/>
  <c r="E169" i="6" s="1"/>
  <c r="F169" i="6" a="1"/>
  <c r="F169" i="6" s="1"/>
  <c r="G169" i="6" a="1"/>
  <c r="G169" i="6" s="1"/>
  <c r="H169" i="6" a="1"/>
  <c r="H169" i="6" s="1"/>
  <c r="I169" i="6" a="1"/>
  <c r="I169" i="6" s="1"/>
  <c r="J169" i="6" a="1"/>
  <c r="J169" i="6" s="1"/>
  <c r="C170" i="6" a="1"/>
  <c r="C170" i="6" s="1"/>
  <c r="D170" i="6" a="1"/>
  <c r="D170" i="6" s="1"/>
  <c r="E170" i="6" a="1"/>
  <c r="E170" i="6" s="1"/>
  <c r="F170" i="6" a="1"/>
  <c r="F170" i="6" s="1"/>
  <c r="G170" i="6" a="1"/>
  <c r="G170" i="6" s="1"/>
  <c r="H170" i="6" a="1"/>
  <c r="H170" i="6" s="1"/>
  <c r="I170" i="6" a="1"/>
  <c r="I170" i="6" s="1"/>
  <c r="J170" i="6" a="1"/>
  <c r="J170" i="6" s="1"/>
  <c r="C171" i="6" a="1"/>
  <c r="C171" i="6" s="1"/>
  <c r="D171" i="6" a="1"/>
  <c r="D171" i="6" s="1"/>
  <c r="E171" i="6" a="1"/>
  <c r="E171" i="6" s="1"/>
  <c r="F171" i="6" a="1"/>
  <c r="F171" i="6" s="1"/>
  <c r="G171" i="6" a="1"/>
  <c r="G171" i="6" s="1"/>
  <c r="H171" i="6" a="1"/>
  <c r="H171" i="6" s="1"/>
  <c r="I171" i="6" a="1"/>
  <c r="I171" i="6" s="1"/>
  <c r="J171" i="6" a="1"/>
  <c r="J171" i="6" s="1"/>
  <c r="C172" i="6" a="1"/>
  <c r="C172" i="6" s="1"/>
  <c r="D172" i="6" a="1"/>
  <c r="D172" i="6" s="1"/>
  <c r="E172" i="6" a="1"/>
  <c r="E172" i="6" s="1"/>
  <c r="F172" i="6" a="1"/>
  <c r="F172" i="6" s="1"/>
  <c r="G172" i="6" a="1"/>
  <c r="G172" i="6" s="1"/>
  <c r="H172" i="6" a="1"/>
  <c r="H172" i="6" s="1"/>
  <c r="I172" i="6" a="1"/>
  <c r="I172" i="6" s="1"/>
  <c r="J172" i="6" a="1"/>
  <c r="J172" i="6" s="1"/>
  <c r="C173" i="6" a="1"/>
  <c r="C173" i="6" s="1"/>
  <c r="D173" i="6" a="1"/>
  <c r="D173" i="6"/>
  <c r="E173" i="6" a="1"/>
  <c r="E173" i="6" s="1"/>
  <c r="F173" i="6" a="1"/>
  <c r="F173" i="6" s="1"/>
  <c r="G173" i="6" a="1"/>
  <c r="G173" i="6" s="1"/>
  <c r="H173" i="6" a="1"/>
  <c r="H173" i="6" s="1"/>
  <c r="I173" i="6" a="1"/>
  <c r="I173" i="6"/>
  <c r="J173" i="6" a="1"/>
  <c r="J173" i="6" s="1"/>
  <c r="C174" i="6" a="1"/>
  <c r="C174" i="6" s="1"/>
  <c r="D174" i="6" a="1"/>
  <c r="D174" i="6" s="1"/>
  <c r="E174" i="6" a="1"/>
  <c r="E174" i="6" s="1"/>
  <c r="F174" i="6" a="1"/>
  <c r="F174" i="6" s="1"/>
  <c r="G174" i="6" a="1"/>
  <c r="G174" i="6" s="1"/>
  <c r="H174" i="6" a="1"/>
  <c r="H174" i="6" s="1"/>
  <c r="I174" i="6" a="1"/>
  <c r="I174" i="6" s="1"/>
  <c r="J174" i="6" a="1"/>
  <c r="J174" i="6" s="1"/>
  <c r="C175" i="6" a="1"/>
  <c r="C175" i="6"/>
  <c r="D175" i="6" a="1"/>
  <c r="D175" i="6" s="1"/>
  <c r="E175" i="6" a="1"/>
  <c r="E175" i="6" s="1"/>
  <c r="F175" i="6" a="1"/>
  <c r="F175" i="6" s="1"/>
  <c r="G175" i="6" a="1"/>
  <c r="G175" i="6" s="1"/>
  <c r="H175" i="6" a="1"/>
  <c r="H175" i="6" s="1"/>
  <c r="I175" i="6" a="1"/>
  <c r="I175" i="6" s="1"/>
  <c r="J175" i="6" a="1"/>
  <c r="J175" i="6" s="1"/>
  <c r="C176" i="6" a="1"/>
  <c r="C176" i="6" s="1"/>
  <c r="D176" i="6" a="1"/>
  <c r="D176" i="6" s="1"/>
  <c r="E176" i="6" a="1"/>
  <c r="E176" i="6" s="1"/>
  <c r="F176" i="6" a="1"/>
  <c r="F176" i="6" s="1"/>
  <c r="G176" i="6" a="1"/>
  <c r="G176" i="6" s="1"/>
  <c r="H176" i="6" a="1"/>
  <c r="H176" i="6" s="1"/>
  <c r="I176" i="6" a="1"/>
  <c r="I176" i="6" s="1"/>
  <c r="J176" i="6" a="1"/>
  <c r="J176" i="6" s="1"/>
  <c r="C177" i="6" a="1"/>
  <c r="C177" i="6" s="1"/>
  <c r="D177" i="6" a="1"/>
  <c r="D177" i="6" s="1"/>
  <c r="E177" i="6" a="1"/>
  <c r="E177" i="6" s="1"/>
  <c r="F177" i="6" a="1"/>
  <c r="F177" i="6" s="1"/>
  <c r="G177" i="6" a="1"/>
  <c r="G177" i="6" s="1"/>
  <c r="H177" i="6" a="1"/>
  <c r="H177" i="6" s="1"/>
  <c r="I177" i="6" a="1"/>
  <c r="I177" i="6" s="1"/>
  <c r="J177" i="6" a="1"/>
  <c r="J177" i="6" s="1"/>
  <c r="C178" i="6" a="1"/>
  <c r="C178" i="6" s="1"/>
  <c r="D178" i="6" a="1"/>
  <c r="D178" i="6" s="1"/>
  <c r="E178" i="6" a="1"/>
  <c r="E178" i="6" s="1"/>
  <c r="F178" i="6" a="1"/>
  <c r="F178" i="6" s="1"/>
  <c r="G178" i="6" a="1"/>
  <c r="G178" i="6" s="1"/>
  <c r="H178" i="6" a="1"/>
  <c r="H178" i="6" s="1"/>
  <c r="I178" i="6" a="1"/>
  <c r="I178" i="6" s="1"/>
  <c r="J178" i="6" a="1"/>
  <c r="J178" i="6" s="1"/>
  <c r="C179" i="6" a="1"/>
  <c r="C179" i="6" s="1"/>
  <c r="D179" i="6" a="1"/>
  <c r="D179" i="6" s="1"/>
  <c r="E179" i="6" a="1"/>
  <c r="E179" i="6" s="1"/>
  <c r="F179" i="6" a="1"/>
  <c r="F179" i="6" s="1"/>
  <c r="G179" i="6" a="1"/>
  <c r="G179" i="6" s="1"/>
  <c r="H179" i="6" a="1"/>
  <c r="H179" i="6" s="1"/>
  <c r="I179" i="6" a="1"/>
  <c r="I179" i="6" s="1"/>
  <c r="J179" i="6" a="1"/>
  <c r="J179" i="6" s="1"/>
  <c r="C180" i="6" a="1"/>
  <c r="C180" i="6" s="1"/>
  <c r="D180" i="6" a="1"/>
  <c r="D180" i="6" s="1"/>
  <c r="E180" i="6" a="1"/>
  <c r="E180" i="6" s="1"/>
  <c r="F180" i="6" a="1"/>
  <c r="F180" i="6"/>
  <c r="G180" i="6" a="1"/>
  <c r="G180" i="6" s="1"/>
  <c r="H180" i="6" a="1"/>
  <c r="H180" i="6" s="1"/>
  <c r="I180" i="6" a="1"/>
  <c r="I180" i="6" s="1"/>
  <c r="J180" i="6" a="1"/>
  <c r="J180" i="6" s="1"/>
  <c r="C181" i="6" a="1"/>
  <c r="C181" i="6" s="1"/>
  <c r="D181" i="6" a="1"/>
  <c r="D181" i="6" s="1"/>
  <c r="E181" i="6" a="1"/>
  <c r="E181" i="6" s="1"/>
  <c r="F181" i="6" a="1"/>
  <c r="F181" i="6" s="1"/>
  <c r="G181" i="6" a="1"/>
  <c r="G181" i="6" s="1"/>
  <c r="H181" i="6" a="1"/>
  <c r="H181" i="6" s="1"/>
  <c r="I181" i="6" a="1"/>
  <c r="I181" i="6" s="1"/>
  <c r="J181" i="6" a="1"/>
  <c r="J181" i="6"/>
  <c r="C182" i="6" a="1"/>
  <c r="C182" i="6" s="1"/>
  <c r="D182" i="6" a="1"/>
  <c r="D182" i="6" s="1"/>
  <c r="E182" i="6" a="1"/>
  <c r="E182" i="6" s="1"/>
  <c r="F182" i="6" a="1"/>
  <c r="F182" i="6" s="1"/>
  <c r="G182" i="6" a="1"/>
  <c r="G182" i="6" s="1"/>
  <c r="H182" i="6" a="1"/>
  <c r="H182" i="6" s="1"/>
  <c r="I182" i="6" a="1"/>
  <c r="I182" i="6" s="1"/>
  <c r="J182" i="6" a="1"/>
  <c r="J182" i="6"/>
  <c r="C183" i="6" a="1"/>
  <c r="C183" i="6" s="1"/>
  <c r="D183" i="6" a="1"/>
  <c r="D183" i="6" s="1"/>
  <c r="E183" i="6" a="1"/>
  <c r="E183" i="6" s="1"/>
  <c r="F183" i="6" a="1"/>
  <c r="F183" i="6" s="1"/>
  <c r="G183" i="6" a="1"/>
  <c r="G183" i="6" s="1"/>
  <c r="H183" i="6" a="1"/>
  <c r="H183" i="6" s="1"/>
  <c r="I183" i="6" a="1"/>
  <c r="I183" i="6" s="1"/>
  <c r="J183" i="6" a="1"/>
  <c r="J183" i="6" s="1"/>
  <c r="C184" i="6" a="1"/>
  <c r="C184" i="6" s="1"/>
  <c r="D184" i="6" a="1"/>
  <c r="D184" i="6" s="1"/>
  <c r="E184" i="6" a="1"/>
  <c r="E184" i="6" s="1"/>
  <c r="F184" i="6" a="1"/>
  <c r="F184" i="6" s="1"/>
  <c r="G184" i="6" a="1"/>
  <c r="G184" i="6" s="1"/>
  <c r="H184" i="6" a="1"/>
  <c r="H184" i="6" s="1"/>
  <c r="I184" i="6" a="1"/>
  <c r="I184" i="6" s="1"/>
  <c r="J184" i="6" a="1"/>
  <c r="J184" i="6" s="1"/>
  <c r="C185" i="6" a="1"/>
  <c r="C185" i="6" s="1"/>
  <c r="D185" i="6" a="1"/>
  <c r="D185" i="6" s="1"/>
  <c r="E185" i="6" a="1"/>
  <c r="E185" i="6" s="1"/>
  <c r="F185" i="6" a="1"/>
  <c r="F185" i="6" s="1"/>
  <c r="G185" i="6" a="1"/>
  <c r="G185" i="6" s="1"/>
  <c r="H185" i="6" a="1"/>
  <c r="H185" i="6" s="1"/>
  <c r="I185" i="6" a="1"/>
  <c r="I185" i="6" s="1"/>
  <c r="J185" i="6" a="1"/>
  <c r="J185" i="6" s="1"/>
  <c r="C186" i="6" a="1"/>
  <c r="C186" i="6" s="1"/>
  <c r="D186" i="6" a="1"/>
  <c r="D186" i="6" s="1"/>
  <c r="E186" i="6" a="1"/>
  <c r="E186" i="6" s="1"/>
  <c r="F186" i="6" a="1"/>
  <c r="F186" i="6"/>
  <c r="G186" i="6" a="1"/>
  <c r="G186" i="6" s="1"/>
  <c r="H186" i="6" a="1"/>
  <c r="H186" i="6" s="1"/>
  <c r="I186" i="6" a="1"/>
  <c r="I186" i="6" s="1"/>
  <c r="J186" i="6" a="1"/>
  <c r="J186" i="6" s="1"/>
  <c r="C187" i="6" a="1"/>
  <c r="C187" i="6" s="1"/>
  <c r="D187" i="6" a="1"/>
  <c r="D187" i="6" s="1"/>
  <c r="E187" i="6" a="1"/>
  <c r="E187" i="6" s="1"/>
  <c r="F187" i="6" a="1"/>
  <c r="F187" i="6" s="1"/>
  <c r="G187" i="6" a="1"/>
  <c r="G187" i="6" s="1"/>
  <c r="H187" i="6" a="1"/>
  <c r="H187" i="6" s="1"/>
  <c r="I187" i="6" a="1"/>
  <c r="I187" i="6" s="1"/>
  <c r="J187" i="6" a="1"/>
  <c r="J187" i="6" s="1"/>
  <c r="C188" i="6" a="1"/>
  <c r="C188" i="6" s="1"/>
  <c r="D188" i="6" a="1"/>
  <c r="D188" i="6" s="1"/>
  <c r="E188" i="6" a="1"/>
  <c r="E188" i="6" s="1"/>
  <c r="F188" i="6" a="1"/>
  <c r="F188" i="6" s="1"/>
  <c r="G188" i="6" a="1"/>
  <c r="G188" i="6" s="1"/>
  <c r="H188" i="6" a="1"/>
  <c r="H188" i="6" s="1"/>
  <c r="I188" i="6" a="1"/>
  <c r="I188" i="6" s="1"/>
  <c r="J188" i="6" a="1"/>
  <c r="J188" i="6" s="1"/>
  <c r="C189" i="6" a="1"/>
  <c r="C189" i="6" s="1"/>
  <c r="D189" i="6" a="1"/>
  <c r="D189" i="6" s="1"/>
  <c r="E189" i="6" a="1"/>
  <c r="E189" i="6" s="1"/>
  <c r="F189" i="6" a="1"/>
  <c r="F189" i="6" s="1"/>
  <c r="G189" i="6" a="1"/>
  <c r="G189" i="6" s="1"/>
  <c r="H189" i="6" a="1"/>
  <c r="H189" i="6" s="1"/>
  <c r="I189" i="6" a="1"/>
  <c r="I189" i="6" s="1"/>
  <c r="J189" i="6" a="1"/>
  <c r="J189" i="6" s="1"/>
  <c r="C190" i="6" a="1"/>
  <c r="C190" i="6" s="1"/>
  <c r="D190" i="6" a="1"/>
  <c r="D190" i="6" s="1"/>
  <c r="E190" i="6" a="1"/>
  <c r="E190" i="6"/>
  <c r="F190" i="6" a="1"/>
  <c r="F190" i="6" s="1"/>
  <c r="G190" i="6" a="1"/>
  <c r="G190" i="6" s="1"/>
  <c r="H190" i="6" a="1"/>
  <c r="H190" i="6" s="1"/>
  <c r="I190" i="6" a="1"/>
  <c r="I190" i="6" s="1"/>
  <c r="J190" i="6" a="1"/>
  <c r="J190" i="6" s="1"/>
  <c r="C191" i="6" a="1"/>
  <c r="C191" i="6" s="1"/>
  <c r="D191" i="6" a="1"/>
  <c r="D191" i="6" s="1"/>
  <c r="E191" i="6" a="1"/>
  <c r="E191" i="6" s="1"/>
  <c r="F191" i="6" a="1"/>
  <c r="F191" i="6" s="1"/>
  <c r="G191" i="6" a="1"/>
  <c r="G191" i="6" s="1"/>
  <c r="H191" i="6" a="1"/>
  <c r="H191" i="6" s="1"/>
  <c r="I191" i="6" a="1"/>
  <c r="I191" i="6"/>
  <c r="J191" i="6" a="1"/>
  <c r="J191" i="6" s="1"/>
  <c r="C192" i="6" a="1"/>
  <c r="C192" i="6" s="1"/>
  <c r="D192" i="6" a="1"/>
  <c r="D192" i="6" s="1"/>
  <c r="E192" i="6" a="1"/>
  <c r="E192" i="6" s="1"/>
  <c r="F192" i="6" a="1"/>
  <c r="F192" i="6" s="1"/>
  <c r="G192" i="6" a="1"/>
  <c r="G192" i="6" s="1"/>
  <c r="H192" i="6" a="1"/>
  <c r="H192" i="6" s="1"/>
  <c r="I192" i="6" a="1"/>
  <c r="I192" i="6" s="1"/>
  <c r="J192" i="6" a="1"/>
  <c r="J192" i="6" s="1"/>
  <c r="C193" i="6" a="1"/>
  <c r="C193" i="6" s="1"/>
  <c r="D193" i="6" a="1"/>
  <c r="D193" i="6" s="1"/>
  <c r="E193" i="6" a="1"/>
  <c r="E193" i="6" s="1"/>
  <c r="F193" i="6" a="1"/>
  <c r="F193" i="6" s="1"/>
  <c r="G193" i="6" a="1"/>
  <c r="G193" i="6" s="1"/>
  <c r="H193" i="6" a="1"/>
  <c r="H193" i="6" s="1"/>
  <c r="I193" i="6" a="1"/>
  <c r="I193" i="6" s="1"/>
  <c r="J193" i="6" a="1"/>
  <c r="J193" i="6"/>
  <c r="C194" i="6" a="1"/>
  <c r="C194" i="6" s="1"/>
  <c r="D194" i="6" a="1"/>
  <c r="D194" i="6" s="1"/>
  <c r="E194" i="6" a="1"/>
  <c r="E194" i="6" s="1"/>
  <c r="F194" i="6" a="1"/>
  <c r="F194" i="6" s="1"/>
  <c r="G194" i="6" a="1"/>
  <c r="G194" i="6" s="1"/>
  <c r="H194" i="6" a="1"/>
  <c r="H194" i="6" s="1"/>
  <c r="I194" i="6" a="1"/>
  <c r="I194" i="6" s="1"/>
  <c r="J194" i="6" a="1"/>
  <c r="J194" i="6" s="1"/>
  <c r="C195" i="6" a="1"/>
  <c r="C195" i="6" s="1"/>
  <c r="D195" i="6" a="1"/>
  <c r="D195" i="6" s="1"/>
  <c r="E195" i="6" a="1"/>
  <c r="E195" i="6" s="1"/>
  <c r="F195" i="6" a="1"/>
  <c r="F195" i="6" s="1"/>
  <c r="G195" i="6" a="1"/>
  <c r="G195" i="6" s="1"/>
  <c r="H195" i="6" a="1"/>
  <c r="H195" i="6" s="1"/>
  <c r="I195" i="6" a="1"/>
  <c r="I195" i="6" s="1"/>
  <c r="J195" i="6" a="1"/>
  <c r="J195" i="6" s="1"/>
  <c r="C196" i="6" a="1"/>
  <c r="C196" i="6" s="1"/>
  <c r="D196" i="6" a="1"/>
  <c r="D196" i="6" s="1"/>
  <c r="E196" i="6" a="1"/>
  <c r="E196" i="6" s="1"/>
  <c r="F196" i="6" a="1"/>
  <c r="F196" i="6" s="1"/>
  <c r="G196" i="6" a="1"/>
  <c r="G196" i="6" s="1"/>
  <c r="H196" i="6" a="1"/>
  <c r="H196" i="6" s="1"/>
  <c r="I196" i="6" a="1"/>
  <c r="I196" i="6" s="1"/>
  <c r="J196" i="6" a="1"/>
  <c r="J196" i="6" s="1"/>
  <c r="C197" i="6" a="1"/>
  <c r="C197" i="6" s="1"/>
  <c r="D197" i="6" a="1"/>
  <c r="D197" i="6" s="1"/>
  <c r="E197" i="6" a="1"/>
  <c r="E197" i="6" s="1"/>
  <c r="F197" i="6" a="1"/>
  <c r="F197" i="6" s="1"/>
  <c r="G197" i="6" a="1"/>
  <c r="G197" i="6" s="1"/>
  <c r="H197" i="6" a="1"/>
  <c r="H197" i="6" s="1"/>
  <c r="I197" i="6" a="1"/>
  <c r="I197" i="6" s="1"/>
  <c r="J197" i="6" a="1"/>
  <c r="J197" i="6" s="1"/>
  <c r="C198" i="6" a="1"/>
  <c r="C198" i="6" s="1"/>
  <c r="D198" i="6" a="1"/>
  <c r="D198" i="6" s="1"/>
  <c r="E198" i="6" a="1"/>
  <c r="E198" i="6" s="1"/>
  <c r="F198" i="6" a="1"/>
  <c r="F198" i="6" s="1"/>
  <c r="G198" i="6" a="1"/>
  <c r="G198" i="6" s="1"/>
  <c r="H198" i="6" a="1"/>
  <c r="H198" i="6" s="1"/>
  <c r="I198" i="6" a="1"/>
  <c r="I198" i="6" s="1"/>
  <c r="J198" i="6" a="1"/>
  <c r="J198" i="6" s="1"/>
  <c r="C199" i="6" a="1"/>
  <c r="C199" i="6" s="1"/>
  <c r="D199" i="6" a="1"/>
  <c r="D199" i="6" s="1"/>
  <c r="E199" i="6" a="1"/>
  <c r="E199" i="6" s="1"/>
  <c r="F199" i="6" a="1"/>
  <c r="F199" i="6" s="1"/>
  <c r="G199" i="6" a="1"/>
  <c r="G199" i="6" s="1"/>
  <c r="H199" i="6" a="1"/>
  <c r="H199" i="6" s="1"/>
  <c r="I199" i="6" a="1"/>
  <c r="I199" i="6" s="1"/>
  <c r="J199" i="6" a="1"/>
  <c r="J199" i="6" s="1"/>
  <c r="C200" i="6" a="1"/>
  <c r="C200" i="6"/>
  <c r="D200" i="6" a="1"/>
  <c r="D200" i="6" s="1"/>
  <c r="E200" i="6" a="1"/>
  <c r="E200" i="6" s="1"/>
  <c r="F200" i="6" a="1"/>
  <c r="F200" i="6" s="1"/>
  <c r="G200" i="6" a="1"/>
  <c r="G200" i="6" s="1"/>
  <c r="H200" i="6" a="1"/>
  <c r="H200" i="6" s="1"/>
  <c r="I200" i="6" a="1"/>
  <c r="I200" i="6" s="1"/>
  <c r="J200" i="6" a="1"/>
  <c r="J200" i="6" s="1"/>
  <c r="C201" i="6" a="1"/>
  <c r="C201" i="6" s="1"/>
  <c r="D201" i="6" a="1"/>
  <c r="D201" i="6" s="1"/>
  <c r="E201" i="6" a="1"/>
  <c r="E201" i="6"/>
  <c r="F201" i="6" a="1"/>
  <c r="F201" i="6" s="1"/>
  <c r="G201" i="6" a="1"/>
  <c r="G201" i="6" s="1"/>
  <c r="H201" i="6" a="1"/>
  <c r="H201" i="6" s="1"/>
  <c r="I201" i="6" a="1"/>
  <c r="I201" i="6" s="1"/>
  <c r="J201" i="6" a="1"/>
  <c r="J201" i="6" s="1"/>
  <c r="C202" i="6" a="1"/>
  <c r="C202" i="6"/>
  <c r="D202" i="6" a="1"/>
  <c r="D202" i="6" s="1"/>
  <c r="E202" i="6" a="1"/>
  <c r="E202" i="6" s="1"/>
  <c r="F202" i="6" a="1"/>
  <c r="F202" i="6" s="1"/>
  <c r="G202" i="6" a="1"/>
  <c r="G202" i="6" s="1"/>
  <c r="H202" i="6" a="1"/>
  <c r="H202" i="6" s="1"/>
  <c r="I202" i="6" a="1"/>
  <c r="I202" i="6" s="1"/>
  <c r="J202" i="6" a="1"/>
  <c r="J202" i="6" s="1"/>
  <c r="C203" i="6" a="1"/>
  <c r="C203" i="6" s="1"/>
  <c r="D203" i="6" a="1"/>
  <c r="D203" i="6" s="1"/>
  <c r="E203" i="6" a="1"/>
  <c r="E203" i="6" s="1"/>
  <c r="F203" i="6" a="1"/>
  <c r="F203" i="6"/>
  <c r="G203" i="6" a="1"/>
  <c r="G203" i="6"/>
  <c r="H203" i="6" a="1"/>
  <c r="H203" i="6" s="1"/>
  <c r="I203" i="6" a="1"/>
  <c r="I203" i="6" s="1"/>
  <c r="J203" i="6" a="1"/>
  <c r="J203" i="6" s="1"/>
  <c r="C204" i="6" a="1"/>
  <c r="C204" i="6" s="1"/>
  <c r="D204" i="6" a="1"/>
  <c r="D204" i="6" s="1"/>
  <c r="E204" i="6" a="1"/>
  <c r="E204" i="6" s="1"/>
  <c r="F204" i="6" a="1"/>
  <c r="F204" i="6" s="1"/>
  <c r="G204" i="6" a="1"/>
  <c r="G204" i="6" s="1"/>
  <c r="H204" i="6" a="1"/>
  <c r="H204" i="6" s="1"/>
  <c r="I204" i="6" a="1"/>
  <c r="I204" i="6" s="1"/>
  <c r="J204" i="6" a="1"/>
  <c r="J204" i="6" s="1"/>
  <c r="C205" i="6" a="1"/>
  <c r="C205" i="6" s="1"/>
  <c r="D205" i="6" a="1"/>
  <c r="D205" i="6" s="1"/>
  <c r="E205" i="6" a="1"/>
  <c r="E205" i="6" s="1"/>
  <c r="F205" i="6" a="1"/>
  <c r="F205" i="6" s="1"/>
  <c r="G205" i="6" a="1"/>
  <c r="G205" i="6" s="1"/>
  <c r="H205" i="6" a="1"/>
  <c r="H205" i="6" s="1"/>
  <c r="I205" i="6" a="1"/>
  <c r="I205" i="6" s="1"/>
  <c r="J205" i="6" a="1"/>
  <c r="J205" i="6" s="1"/>
  <c r="C206" i="6" a="1"/>
  <c r="C206" i="6" s="1"/>
  <c r="D206" i="6" a="1"/>
  <c r="D206" i="6" s="1"/>
  <c r="E206" i="6" a="1"/>
  <c r="E206" i="6" s="1"/>
  <c r="F206" i="6" a="1"/>
  <c r="F206" i="6" s="1"/>
  <c r="G206" i="6" a="1"/>
  <c r="G206" i="6" s="1"/>
  <c r="H206" i="6" a="1"/>
  <c r="H206" i="6" s="1"/>
  <c r="I206" i="6" a="1"/>
  <c r="I206" i="6"/>
  <c r="J206" i="6" a="1"/>
  <c r="J206" i="6" s="1"/>
  <c r="C207" i="6" a="1"/>
  <c r="C207" i="6" s="1"/>
  <c r="D207" i="6" a="1"/>
  <c r="D207" i="6" s="1"/>
  <c r="E207" i="6" a="1"/>
  <c r="E207" i="6" s="1"/>
  <c r="F207" i="6" a="1"/>
  <c r="F207" i="6"/>
  <c r="G207" i="6" a="1"/>
  <c r="G207" i="6" s="1"/>
  <c r="H207" i="6" a="1"/>
  <c r="H207" i="6" s="1"/>
  <c r="I207" i="6" a="1"/>
  <c r="I207" i="6" s="1"/>
  <c r="J207" i="6" a="1"/>
  <c r="J207" i="6" s="1"/>
  <c r="C208" i="6" a="1"/>
  <c r="C208" i="6" s="1"/>
  <c r="D208" i="6" a="1"/>
  <c r="D208" i="6" s="1"/>
  <c r="E208" i="6" a="1"/>
  <c r="E208" i="6" s="1"/>
  <c r="F208" i="6" a="1"/>
  <c r="F208" i="6" s="1"/>
  <c r="G208" i="6" a="1"/>
  <c r="G208" i="6" s="1"/>
  <c r="H208" i="6" a="1"/>
  <c r="H208" i="6" s="1"/>
  <c r="I208" i="6" a="1"/>
  <c r="I208" i="6"/>
  <c r="J208" i="6" a="1"/>
  <c r="J208" i="6"/>
  <c r="C209" i="6" a="1"/>
  <c r="C209" i="6" s="1"/>
  <c r="D209" i="6" a="1"/>
  <c r="D209" i="6" s="1"/>
  <c r="E209" i="6" a="1"/>
  <c r="E209" i="6" s="1"/>
  <c r="F209" i="6" a="1"/>
  <c r="F209" i="6" s="1"/>
  <c r="G209" i="6" a="1"/>
  <c r="G209" i="6" s="1"/>
  <c r="H209" i="6" a="1"/>
  <c r="H209" i="6" s="1"/>
  <c r="I209" i="6" a="1"/>
  <c r="I209" i="6" s="1"/>
  <c r="J209" i="6" a="1"/>
  <c r="J209" i="6" s="1"/>
  <c r="C210" i="6" a="1"/>
  <c r="C210" i="6" s="1"/>
  <c r="D210" i="6" a="1"/>
  <c r="D210" i="6" s="1"/>
  <c r="E210" i="6" a="1"/>
  <c r="E210" i="6" s="1"/>
  <c r="F210" i="6" a="1"/>
  <c r="F210" i="6" s="1"/>
  <c r="G210" i="6" a="1"/>
  <c r="G210" i="6" s="1"/>
  <c r="H210" i="6" a="1"/>
  <c r="H210" i="6" s="1"/>
  <c r="I210" i="6" a="1"/>
  <c r="I210" i="6" s="1"/>
  <c r="J210" i="6" a="1"/>
  <c r="J210" i="6" s="1"/>
  <c r="A85" i="6" a="1"/>
  <c r="A85" i="6" s="1"/>
  <c r="A86" i="6" a="1"/>
  <c r="A86" i="6" s="1"/>
  <c r="A87" i="6" a="1"/>
  <c r="A87" i="6" s="1"/>
  <c r="A88" i="6" a="1"/>
  <c r="A88" i="6"/>
  <c r="A89" i="6" a="1"/>
  <c r="A89" i="6"/>
  <c r="A90" i="6" a="1"/>
  <c r="A90" i="6" s="1"/>
  <c r="A91" i="6" a="1"/>
  <c r="A91" i="6" s="1"/>
  <c r="A92" i="6" a="1"/>
  <c r="A92" i="6" s="1"/>
  <c r="A93" i="6" a="1"/>
  <c r="A93" i="6" s="1"/>
  <c r="A94" i="6" a="1"/>
  <c r="A94" i="6"/>
  <c r="A95" i="6" a="1"/>
  <c r="A95" i="6" s="1"/>
  <c r="A96" i="6" a="1"/>
  <c r="A96" i="6"/>
  <c r="A97" i="6" a="1"/>
  <c r="A97" i="6" s="1"/>
  <c r="A98" i="6" a="1"/>
  <c r="A98" i="6" s="1"/>
  <c r="A99" i="6" a="1"/>
  <c r="A99" i="6" s="1"/>
  <c r="A100" i="6" a="1"/>
  <c r="A100" i="6"/>
  <c r="A101" i="6" a="1"/>
  <c r="A101" i="6" s="1"/>
  <c r="A102" i="6" a="1"/>
  <c r="A102" i="6"/>
  <c r="A103" i="6" a="1"/>
  <c r="A103" i="6" s="1"/>
  <c r="A104" i="6" a="1"/>
  <c r="A104" i="6" s="1"/>
  <c r="A105" i="6" a="1"/>
  <c r="A105" i="6" s="1"/>
  <c r="A106" i="6" a="1"/>
  <c r="A106" i="6"/>
  <c r="A107" i="6" a="1"/>
  <c r="A107" i="6"/>
  <c r="A108" i="6" a="1"/>
  <c r="A108" i="6"/>
  <c r="A109" i="6" a="1"/>
  <c r="A109" i="6" s="1"/>
  <c r="A110" i="6" a="1"/>
  <c r="A110" i="6" s="1"/>
  <c r="A111" i="6" a="1"/>
  <c r="A111" i="6" s="1"/>
  <c r="A112" i="6" a="1"/>
  <c r="A112" i="6"/>
  <c r="A113" i="6" a="1"/>
  <c r="A113" i="6"/>
  <c r="A114" i="6" a="1"/>
  <c r="A114" i="6" s="1"/>
  <c r="A115" i="6" a="1"/>
  <c r="A115" i="6" s="1"/>
  <c r="A116" i="6" a="1"/>
  <c r="A116" i="6" s="1"/>
  <c r="A117" i="6" a="1"/>
  <c r="A117" i="6" s="1"/>
  <c r="A118" i="6" a="1"/>
  <c r="A118" i="6"/>
  <c r="A119" i="6" a="1"/>
  <c r="A119" i="6" s="1"/>
  <c r="A120" i="6" a="1"/>
  <c r="A120" i="6"/>
  <c r="A121" i="6" a="1"/>
  <c r="A121" i="6" s="1"/>
  <c r="A122" i="6" a="1"/>
  <c r="A122" i="6" s="1"/>
  <c r="A123" i="6" a="1"/>
  <c r="A123" i="6" s="1"/>
  <c r="A124" i="6" a="1"/>
  <c r="A124" i="6"/>
  <c r="A125" i="6" a="1"/>
  <c r="A125" i="6" s="1"/>
  <c r="A126" i="6" a="1"/>
  <c r="A126" i="6"/>
  <c r="A127" i="6" a="1"/>
  <c r="A127" i="6" s="1"/>
  <c r="A128" i="6" a="1"/>
  <c r="A128" i="6" s="1"/>
  <c r="A129" i="6" a="1"/>
  <c r="A129" i="6" s="1"/>
  <c r="A130" i="6" a="1"/>
  <c r="A130" i="6"/>
  <c r="A131" i="6" a="1"/>
  <c r="A131" i="6"/>
  <c r="A132" i="6" a="1"/>
  <c r="A132" i="6"/>
  <c r="A133" i="6" a="1"/>
  <c r="A133" i="6" s="1"/>
  <c r="A134" i="6" a="1"/>
  <c r="A134" i="6" s="1"/>
  <c r="A135" i="6" a="1"/>
  <c r="A135" i="6" s="1"/>
  <c r="A136" i="6" a="1"/>
  <c r="A136" i="6"/>
  <c r="A137" i="6" a="1"/>
  <c r="A137" i="6"/>
  <c r="A138" i="6" a="1"/>
  <c r="A138" i="6" s="1"/>
  <c r="A139" i="6" a="1"/>
  <c r="A139" i="6" s="1"/>
  <c r="A140" i="6" a="1"/>
  <c r="A140" i="6" s="1"/>
  <c r="A141" i="6" a="1"/>
  <c r="A141" i="6" s="1"/>
  <c r="A142" i="6" a="1"/>
  <c r="A142" i="6"/>
  <c r="A143" i="6" a="1"/>
  <c r="A143" i="6" s="1"/>
  <c r="A144" i="6" a="1"/>
  <c r="A144" i="6"/>
  <c r="A145" i="6" a="1"/>
  <c r="A145" i="6" s="1"/>
  <c r="A146" i="6" a="1"/>
  <c r="A146" i="6" s="1"/>
  <c r="A147" i="6" a="1"/>
  <c r="A147" i="6" s="1"/>
  <c r="A148" i="6" a="1"/>
  <c r="A148" i="6"/>
  <c r="A149" i="6" a="1"/>
  <c r="A149" i="6" s="1"/>
  <c r="A150" i="6" a="1"/>
  <c r="A150" i="6"/>
  <c r="A151" i="6" a="1"/>
  <c r="A151" i="6" s="1"/>
  <c r="A152" i="6" a="1"/>
  <c r="A152" i="6" s="1"/>
  <c r="A153" i="6" a="1"/>
  <c r="A153" i="6" s="1"/>
  <c r="A154" i="6" a="1"/>
  <c r="A154" i="6"/>
  <c r="A155" i="6" a="1"/>
  <c r="A155" i="6"/>
  <c r="A156" i="6" a="1"/>
  <c r="A156" i="6"/>
  <c r="A157" i="6" a="1"/>
  <c r="A157" i="6" s="1"/>
  <c r="A158" i="6" a="1"/>
  <c r="A158" i="6" s="1"/>
  <c r="A159" i="6" a="1"/>
  <c r="A159" i="6" s="1"/>
  <c r="A160" i="6" a="1"/>
  <c r="A160" i="6"/>
  <c r="A161" i="6" a="1"/>
  <c r="A161" i="6"/>
  <c r="A162" i="6" a="1"/>
  <c r="A162" i="6" s="1"/>
  <c r="A163" i="6" a="1"/>
  <c r="A163" i="6" s="1"/>
  <c r="A164" i="6" a="1"/>
  <c r="A164" i="6" s="1"/>
  <c r="A165" i="6" a="1"/>
  <c r="A165" i="6" s="1"/>
  <c r="A166" i="6" a="1"/>
  <c r="A166" i="6"/>
  <c r="A167" i="6" a="1"/>
  <c r="A167" i="6" s="1"/>
  <c r="A168" i="6" a="1"/>
  <c r="A168" i="6"/>
  <c r="A169" i="6" a="1"/>
  <c r="A169" i="6" s="1"/>
  <c r="A170" i="6" a="1"/>
  <c r="A170" i="6" s="1"/>
  <c r="A171" i="6" a="1"/>
  <c r="A171" i="6" s="1"/>
  <c r="A172" i="6" a="1"/>
  <c r="A172" i="6"/>
  <c r="A173" i="6" a="1"/>
  <c r="A173" i="6" s="1"/>
  <c r="A174" i="6" a="1"/>
  <c r="A174" i="6"/>
  <c r="A175" i="6" a="1"/>
  <c r="A175" i="6" s="1"/>
  <c r="A176" i="6" a="1"/>
  <c r="A176" i="6" s="1"/>
  <c r="A177" i="6" a="1"/>
  <c r="A177" i="6" s="1"/>
  <c r="A178" i="6" a="1"/>
  <c r="A178" i="6"/>
  <c r="A179" i="6" a="1"/>
  <c r="A179" i="6"/>
  <c r="A180" i="6" a="1"/>
  <c r="A180" i="6"/>
  <c r="A181" i="6" a="1"/>
  <c r="A181" i="6" s="1"/>
  <c r="A182" i="6" a="1"/>
  <c r="A182" i="6" s="1"/>
  <c r="A183" i="6" a="1"/>
  <c r="A183" i="6" s="1"/>
  <c r="A184" i="6" a="1"/>
  <c r="A184" i="6"/>
  <c r="A185" i="6" a="1"/>
  <c r="A185" i="6"/>
  <c r="A186" i="6" a="1"/>
  <c r="A186" i="6" s="1"/>
  <c r="A187" i="6" a="1"/>
  <c r="A187" i="6" s="1"/>
  <c r="A188" i="6" a="1"/>
  <c r="A188" i="6" s="1"/>
  <c r="A189" i="6" a="1"/>
  <c r="A189" i="6" s="1"/>
  <c r="A190" i="6" a="1"/>
  <c r="A190" i="6"/>
  <c r="A191" i="6" a="1"/>
  <c r="A191" i="6" s="1"/>
  <c r="A192" i="6" a="1"/>
  <c r="A192" i="6"/>
  <c r="A193" i="6" a="1"/>
  <c r="A193" i="6" s="1"/>
  <c r="A194" i="6" a="1"/>
  <c r="A194" i="6" s="1"/>
  <c r="A195" i="6" a="1"/>
  <c r="A195" i="6" s="1"/>
  <c r="A196" i="6" a="1"/>
  <c r="A196" i="6"/>
  <c r="A197" i="6" a="1"/>
  <c r="A197" i="6" s="1"/>
  <c r="A198" i="6" a="1"/>
  <c r="A198" i="6"/>
  <c r="A199" i="6" a="1"/>
  <c r="A199" i="6" s="1"/>
  <c r="A200" i="6" a="1"/>
  <c r="A200" i="6" s="1"/>
  <c r="A201" i="6" a="1"/>
  <c r="A201" i="6" s="1"/>
  <c r="A202" i="6" a="1"/>
  <c r="A202" i="6"/>
  <c r="A203" i="6" a="1"/>
  <c r="A203" i="6"/>
  <c r="A204" i="6" a="1"/>
  <c r="A204" i="6"/>
  <c r="A205" i="6" a="1"/>
  <c r="A205" i="6" s="1"/>
  <c r="A206" i="6" a="1"/>
  <c r="A206" i="6" s="1"/>
  <c r="A207" i="6" a="1"/>
  <c r="A207" i="6" s="1"/>
  <c r="A208" i="6" a="1"/>
  <c r="A208" i="6"/>
  <c r="A209" i="6" a="1"/>
  <c r="A209" i="6"/>
  <c r="A210" i="6" a="1"/>
  <c r="A210" i="6" s="1"/>
  <c r="A80" i="6" a="1"/>
  <c r="A80" i="6" s="1"/>
  <c r="B92" i="6" a="1"/>
  <c r="B92" i="6" s="1"/>
  <c r="B93" i="6" a="1"/>
  <c r="B93" i="6" s="1"/>
  <c r="B94" i="6" a="1"/>
  <c r="B94" i="6" s="1"/>
  <c r="B95" i="6" a="1"/>
  <c r="B95" i="6" s="1"/>
  <c r="B96" i="6" a="1"/>
  <c r="B96" i="6" s="1"/>
  <c r="B97" i="6" a="1"/>
  <c r="B97" i="6" s="1"/>
  <c r="B98" i="6" a="1"/>
  <c r="B98" i="6" s="1"/>
  <c r="B99" i="6" a="1"/>
  <c r="B99" i="6" s="1"/>
  <c r="B100" i="6" a="1"/>
  <c r="B100" i="6" s="1"/>
  <c r="B101" i="6" a="1"/>
  <c r="B101" i="6" s="1"/>
  <c r="B102" i="6" a="1"/>
  <c r="B102" i="6" s="1"/>
  <c r="B103" i="6" a="1"/>
  <c r="B103" i="6" s="1"/>
  <c r="B104" i="6" a="1"/>
  <c r="B104" i="6" s="1"/>
  <c r="B105" i="6" a="1"/>
  <c r="B105" i="6" s="1"/>
  <c r="B106" i="6" a="1"/>
  <c r="B106" i="6" s="1"/>
  <c r="B107" i="6" a="1"/>
  <c r="B107" i="6" s="1"/>
  <c r="B108" i="6" a="1"/>
  <c r="B108" i="6" s="1"/>
  <c r="B109" i="6" a="1"/>
  <c r="B109" i="6" s="1"/>
  <c r="B110" i="6" a="1"/>
  <c r="B110" i="6" s="1"/>
  <c r="B111" i="6" a="1"/>
  <c r="B111" i="6" s="1"/>
  <c r="B112" i="6" a="1"/>
  <c r="B112" i="6" s="1"/>
  <c r="B113" i="6" a="1"/>
  <c r="B113" i="6" s="1"/>
  <c r="B114" i="6" a="1"/>
  <c r="B114" i="6" s="1"/>
  <c r="B115" i="6" a="1"/>
  <c r="B115" i="6" s="1"/>
  <c r="B116" i="6" a="1"/>
  <c r="B116" i="6" s="1"/>
  <c r="B117" i="6" a="1"/>
  <c r="B117" i="6" s="1"/>
  <c r="B118" i="6" a="1"/>
  <c r="B118" i="6" s="1"/>
  <c r="B119" i="6" a="1"/>
  <c r="B119" i="6" s="1"/>
  <c r="B120" i="6" a="1"/>
  <c r="B120" i="6" s="1"/>
  <c r="B121" i="6" a="1"/>
  <c r="B121" i="6" s="1"/>
  <c r="B122" i="6" a="1"/>
  <c r="B122" i="6" s="1"/>
  <c r="B123" i="6" a="1"/>
  <c r="B123" i="6" s="1"/>
  <c r="B124" i="6" a="1"/>
  <c r="B124" i="6" s="1"/>
  <c r="B125" i="6" a="1"/>
  <c r="B125" i="6" s="1"/>
  <c r="B126" i="6" a="1"/>
  <c r="B126" i="6" s="1"/>
  <c r="B127" i="6" a="1"/>
  <c r="B127" i="6" s="1"/>
  <c r="B128" i="6" a="1"/>
  <c r="B128" i="6" s="1"/>
  <c r="B129" i="6" a="1"/>
  <c r="B129" i="6" s="1"/>
  <c r="B130" i="6" a="1"/>
  <c r="B130" i="6" s="1"/>
  <c r="B131" i="6" a="1"/>
  <c r="B131" i="6" s="1"/>
  <c r="B132" i="6" a="1"/>
  <c r="B132" i="6" s="1"/>
  <c r="B133" i="6" a="1"/>
  <c r="B133" i="6" s="1"/>
  <c r="B134" i="6" a="1"/>
  <c r="B134" i="6" s="1"/>
  <c r="B135" i="6" a="1"/>
  <c r="B135" i="6" s="1"/>
  <c r="B136" i="6" a="1"/>
  <c r="B136" i="6" s="1"/>
  <c r="B137" i="6" a="1"/>
  <c r="B137" i="6" s="1"/>
  <c r="B138" i="6" a="1"/>
  <c r="B138" i="6" s="1"/>
  <c r="B139" i="6" a="1"/>
  <c r="B139" i="6" s="1"/>
  <c r="B140" i="6" a="1"/>
  <c r="B140" i="6" s="1"/>
  <c r="B141" i="6" a="1"/>
  <c r="B141" i="6" s="1"/>
  <c r="B142" i="6" a="1"/>
  <c r="B142" i="6" s="1"/>
  <c r="B143" i="6" a="1"/>
  <c r="B143" i="6" s="1"/>
  <c r="B144" i="6" a="1"/>
  <c r="B144" i="6" s="1"/>
  <c r="B145" i="6" a="1"/>
  <c r="B145" i="6" s="1"/>
  <c r="B146" i="6" a="1"/>
  <c r="B146" i="6" s="1"/>
  <c r="B147" i="6" a="1"/>
  <c r="B147" i="6" s="1"/>
  <c r="B148" i="6" a="1"/>
  <c r="B148" i="6" s="1"/>
  <c r="B149" i="6" a="1"/>
  <c r="B149" i="6" s="1"/>
  <c r="B150" i="6" a="1"/>
  <c r="B150" i="6" s="1"/>
  <c r="B151" i="6" a="1"/>
  <c r="B151" i="6" s="1"/>
  <c r="B152" i="6" a="1"/>
  <c r="B152" i="6" s="1"/>
  <c r="B153" i="6" a="1"/>
  <c r="B153" i="6" s="1"/>
  <c r="B154" i="6" a="1"/>
  <c r="B154" i="6" s="1"/>
  <c r="B155" i="6" a="1"/>
  <c r="B155" i="6" s="1"/>
  <c r="B156" i="6" a="1"/>
  <c r="B156" i="6" s="1"/>
  <c r="B157" i="6" a="1"/>
  <c r="B157" i="6" s="1"/>
  <c r="B158" i="6" a="1"/>
  <c r="B158" i="6" s="1"/>
  <c r="B159" i="6" a="1"/>
  <c r="B159" i="6" s="1"/>
  <c r="B160" i="6" a="1"/>
  <c r="B160" i="6" s="1"/>
  <c r="B161" i="6" a="1"/>
  <c r="B161" i="6" s="1"/>
  <c r="B162" i="6" a="1"/>
  <c r="B162" i="6" s="1"/>
  <c r="B163" i="6" a="1"/>
  <c r="B163" i="6" s="1"/>
  <c r="B164" i="6" a="1"/>
  <c r="B164" i="6" s="1"/>
  <c r="B165" i="6" a="1"/>
  <c r="B165" i="6" s="1"/>
  <c r="B166" i="6" a="1"/>
  <c r="B166" i="6" s="1"/>
  <c r="B167" i="6" a="1"/>
  <c r="B167" i="6" s="1"/>
  <c r="B168" i="6" a="1"/>
  <c r="B168" i="6" s="1"/>
  <c r="B169" i="6" a="1"/>
  <c r="B169" i="6" s="1"/>
  <c r="B170" i="6" a="1"/>
  <c r="B170" i="6" s="1"/>
  <c r="B171" i="6" a="1"/>
  <c r="B171" i="6" s="1"/>
  <c r="B172" i="6" a="1"/>
  <c r="B172" i="6" s="1"/>
  <c r="B173" i="6" a="1"/>
  <c r="B173" i="6" s="1"/>
  <c r="B174" i="6" a="1"/>
  <c r="B174" i="6" s="1"/>
  <c r="B175" i="6" a="1"/>
  <c r="B175" i="6" s="1"/>
  <c r="B176" i="6" a="1"/>
  <c r="B176" i="6" s="1"/>
  <c r="B177" i="6" a="1"/>
  <c r="B177" i="6" s="1"/>
  <c r="B178" i="6" a="1"/>
  <c r="B178" i="6" s="1"/>
  <c r="B179" i="6" a="1"/>
  <c r="B179" i="6" s="1"/>
  <c r="B180" i="6" a="1"/>
  <c r="B180" i="6" s="1"/>
  <c r="B181" i="6" a="1"/>
  <c r="B181" i="6" s="1"/>
  <c r="B182" i="6" a="1"/>
  <c r="B182" i="6" s="1"/>
  <c r="B183" i="6" a="1"/>
  <c r="B183" i="6" s="1"/>
  <c r="B184" i="6" a="1"/>
  <c r="B184" i="6" s="1"/>
  <c r="B185" i="6" a="1"/>
  <c r="B185" i="6" s="1"/>
  <c r="B186" i="6" a="1"/>
  <c r="B186" i="6" s="1"/>
  <c r="B187" i="6" a="1"/>
  <c r="B187" i="6" s="1"/>
  <c r="B188" i="6" a="1"/>
  <c r="B188" i="6" s="1"/>
  <c r="B189" i="6" a="1"/>
  <c r="B189" i="6" s="1"/>
  <c r="B190" i="6" a="1"/>
  <c r="B190" i="6" s="1"/>
  <c r="B191" i="6" a="1"/>
  <c r="B191" i="6" s="1"/>
  <c r="B192" i="6" a="1"/>
  <c r="B192" i="6" s="1"/>
  <c r="B193" i="6" a="1"/>
  <c r="B193" i="6" s="1"/>
  <c r="B194" i="6" a="1"/>
  <c r="B194" i="6" s="1"/>
  <c r="B195" i="6" a="1"/>
  <c r="B195" i="6" s="1"/>
  <c r="B196" i="6" a="1"/>
  <c r="B196" i="6" s="1"/>
  <c r="B197" i="6" a="1"/>
  <c r="B197" i="6" s="1"/>
  <c r="B198" i="6" a="1"/>
  <c r="B198" i="6" s="1"/>
  <c r="B199" i="6" a="1"/>
  <c r="B199" i="6" s="1"/>
  <c r="B200" i="6" a="1"/>
  <c r="B200" i="6" s="1"/>
  <c r="B201" i="6" a="1"/>
  <c r="B201" i="6" s="1"/>
  <c r="B202" i="6" a="1"/>
  <c r="B202" i="6" s="1"/>
  <c r="B203" i="6" a="1"/>
  <c r="B203" i="6" s="1"/>
  <c r="B204" i="6" a="1"/>
  <c r="B204" i="6" s="1"/>
  <c r="B205" i="6" a="1"/>
  <c r="B205" i="6" s="1"/>
  <c r="B206" i="6" a="1"/>
  <c r="B206" i="6" s="1"/>
  <c r="B207" i="6" a="1"/>
  <c r="B207" i="6" s="1"/>
  <c r="B208" i="6" a="1"/>
  <c r="B208" i="6" s="1"/>
  <c r="B209" i="6" a="1"/>
  <c r="B209" i="6" s="1"/>
  <c r="B210" i="6" a="1"/>
  <c r="B210" i="6" s="1"/>
  <c r="B85" i="6" a="1"/>
  <c r="B85" i="6" s="1"/>
  <c r="B86" i="6" a="1"/>
  <c r="B86" i="6"/>
  <c r="B87" i="6" a="1"/>
  <c r="B87" i="6" s="1"/>
  <c r="B88" i="6" a="1"/>
  <c r="B88" i="6" s="1"/>
  <c r="B89" i="6" a="1"/>
  <c r="B89" i="6"/>
  <c r="B90" i="6" a="1"/>
  <c r="B90" i="6" s="1"/>
  <c r="B91" i="6" a="1"/>
  <c r="B91" i="6" s="1"/>
  <c r="B50" i="6" a="1"/>
  <c r="B50" i="6" s="1"/>
  <c r="Z85" i="1"/>
  <c r="AC85" i="1"/>
  <c r="AD85" i="1"/>
  <c r="AE85" i="1"/>
  <c r="Z86" i="1"/>
  <c r="AA86" i="1"/>
  <c r="AC86" i="1"/>
  <c r="AD86" i="1"/>
  <c r="AE86" i="1"/>
  <c r="Z87" i="1"/>
  <c r="AA87" i="1"/>
  <c r="AB87" i="1"/>
  <c r="AC87" i="1"/>
  <c r="AD87" i="1"/>
  <c r="AE87" i="1"/>
  <c r="AA88" i="1"/>
  <c r="AC88" i="1"/>
  <c r="AD88" i="1"/>
  <c r="AE88" i="1"/>
  <c r="Z89" i="1"/>
  <c r="AA89" i="1"/>
  <c r="AB89" i="1"/>
  <c r="AC89" i="1"/>
  <c r="AD89" i="1"/>
  <c r="AE89" i="1"/>
  <c r="Z90" i="1"/>
  <c r="AB90" i="1"/>
  <c r="AC90" i="1"/>
  <c r="AD90" i="1"/>
  <c r="AE90" i="1"/>
  <c r="Z91" i="1"/>
  <c r="AA91" i="1"/>
  <c r="AB91" i="1"/>
  <c r="AC91" i="1"/>
  <c r="AD91" i="1"/>
  <c r="AE91" i="1"/>
  <c r="AA92" i="1"/>
  <c r="AB92" i="1"/>
  <c r="AC92" i="1"/>
  <c r="AD92" i="1"/>
  <c r="AE92" i="1"/>
  <c r="Z93" i="1"/>
  <c r="AA93" i="1"/>
  <c r="AB93" i="1"/>
  <c r="AC93" i="1"/>
  <c r="AD93" i="1"/>
  <c r="AE93" i="1"/>
  <c r="AB94" i="1"/>
  <c r="AC94" i="1"/>
  <c r="AD94" i="1"/>
  <c r="AE94" i="1"/>
  <c r="AB95" i="1"/>
  <c r="AC95" i="1"/>
  <c r="AD95" i="1"/>
  <c r="AE95" i="1"/>
  <c r="Z96" i="1"/>
  <c r="AA96" i="1"/>
  <c r="AB96" i="1"/>
  <c r="AC96" i="1"/>
  <c r="AD96" i="1"/>
  <c r="AE96" i="1"/>
  <c r="Z97" i="1"/>
  <c r="AC97" i="1"/>
  <c r="AD97" i="1"/>
  <c r="AE97" i="1"/>
  <c r="Z98" i="1"/>
  <c r="AA98" i="1"/>
  <c r="AB98" i="1"/>
  <c r="AC98" i="1"/>
  <c r="AD98" i="1"/>
  <c r="AE98" i="1"/>
  <c r="Z99" i="1"/>
  <c r="AA99" i="1"/>
  <c r="AB99" i="1"/>
  <c r="AC99" i="1"/>
  <c r="AD99" i="1"/>
  <c r="AE99" i="1"/>
  <c r="Z100" i="1"/>
  <c r="AB100" i="1"/>
  <c r="AC100" i="1"/>
  <c r="AD100" i="1"/>
  <c r="AE100" i="1"/>
  <c r="Z101" i="1"/>
  <c r="AA101" i="1"/>
  <c r="AC101" i="1"/>
  <c r="AD101" i="1"/>
  <c r="AE101" i="1"/>
  <c r="Z102" i="1"/>
  <c r="AA102" i="1"/>
  <c r="AC102" i="1"/>
  <c r="AD102" i="1"/>
  <c r="AE102" i="1"/>
  <c r="Z103" i="1"/>
  <c r="AA103" i="1"/>
  <c r="AB103" i="1"/>
  <c r="AC103" i="1"/>
  <c r="AD103" i="1"/>
  <c r="AE103" i="1"/>
  <c r="Z104" i="1"/>
  <c r="AA104" i="1"/>
  <c r="AC104" i="1"/>
  <c r="AD104" i="1"/>
  <c r="AE104" i="1"/>
  <c r="AA105" i="1"/>
  <c r="AB105" i="1"/>
  <c r="AC105" i="1"/>
  <c r="AD105" i="1"/>
  <c r="AE105" i="1"/>
  <c r="Z106" i="1"/>
  <c r="AB106" i="1"/>
  <c r="AC106" i="1"/>
  <c r="AD106" i="1"/>
  <c r="AE106" i="1"/>
  <c r="AA107" i="1"/>
  <c r="AB107" i="1"/>
  <c r="AC107" i="1"/>
  <c r="AD107" i="1"/>
  <c r="AE107" i="1"/>
  <c r="Z108" i="1"/>
  <c r="AB108" i="1"/>
  <c r="AC108" i="1"/>
  <c r="AD108" i="1"/>
  <c r="AE108" i="1"/>
  <c r="AB109" i="1"/>
  <c r="AC109" i="1"/>
  <c r="AD109" i="1"/>
  <c r="AE109" i="1"/>
  <c r="AA110" i="1"/>
  <c r="AC110" i="1"/>
  <c r="AD110" i="1"/>
  <c r="AE110" i="1"/>
  <c r="Z111" i="1"/>
  <c r="AA111" i="1"/>
  <c r="AB111" i="1"/>
  <c r="AC111" i="1"/>
  <c r="AD111" i="1"/>
  <c r="AE111" i="1"/>
  <c r="Z112" i="1"/>
  <c r="AA112" i="1"/>
  <c r="AC112" i="1"/>
  <c r="AD112" i="1"/>
  <c r="AE112" i="1"/>
  <c r="Z113" i="1"/>
  <c r="AA113" i="1"/>
  <c r="AB113" i="1"/>
  <c r="AC113" i="1"/>
  <c r="AD113" i="1"/>
  <c r="AE113" i="1"/>
  <c r="Z114" i="1"/>
  <c r="AB114" i="1"/>
  <c r="AC114" i="1"/>
  <c r="AD114" i="1"/>
  <c r="AE114" i="1"/>
  <c r="Z115" i="1"/>
  <c r="AA115" i="1"/>
  <c r="AB115" i="1"/>
  <c r="AC115" i="1"/>
  <c r="AD115" i="1"/>
  <c r="AE115" i="1"/>
  <c r="AA116" i="1"/>
  <c r="AC116" i="1"/>
  <c r="AD116" i="1"/>
  <c r="AE116" i="1"/>
  <c r="AA117" i="1"/>
  <c r="AB117" i="1"/>
  <c r="AC117" i="1"/>
  <c r="AD117" i="1"/>
  <c r="AE117" i="1"/>
  <c r="Z118" i="1"/>
  <c r="AB118" i="1"/>
  <c r="AC118" i="1"/>
  <c r="AD118" i="1"/>
  <c r="AE118" i="1"/>
  <c r="Z119" i="1"/>
  <c r="AB119" i="1"/>
  <c r="AC119" i="1"/>
  <c r="AD119" i="1"/>
  <c r="AE119" i="1"/>
  <c r="Z120" i="1"/>
  <c r="AB120" i="1"/>
  <c r="AC120" i="1"/>
  <c r="AD120" i="1"/>
  <c r="AE120" i="1"/>
  <c r="Z121" i="1"/>
  <c r="AC121" i="1"/>
  <c r="AD121" i="1"/>
  <c r="AE121" i="1"/>
  <c r="AC122" i="1"/>
  <c r="AD122" i="1"/>
  <c r="AE122" i="1"/>
  <c r="Z123" i="1"/>
  <c r="AA123" i="1"/>
  <c r="AC123" i="1"/>
  <c r="AD123" i="1"/>
  <c r="AE123" i="1"/>
  <c r="Z124" i="1"/>
  <c r="AC124" i="1"/>
  <c r="AD124" i="1"/>
  <c r="AE124" i="1"/>
  <c r="Z125" i="1"/>
  <c r="AB125" i="1"/>
  <c r="AC125" i="1"/>
  <c r="AD125" i="1"/>
  <c r="AE125" i="1"/>
  <c r="Z126" i="1"/>
  <c r="AA126" i="1"/>
  <c r="AC126" i="1"/>
  <c r="AD126" i="1"/>
  <c r="AE126" i="1"/>
  <c r="Z127" i="1"/>
  <c r="AB127" i="1"/>
  <c r="AC127" i="1"/>
  <c r="AD127" i="1"/>
  <c r="AE127" i="1"/>
  <c r="AB128" i="1"/>
  <c r="AC128" i="1"/>
  <c r="AD128" i="1"/>
  <c r="AE128" i="1"/>
  <c r="Z129" i="1"/>
  <c r="AA129" i="1"/>
  <c r="AB129" i="1"/>
  <c r="AC129" i="1"/>
  <c r="AD129" i="1"/>
  <c r="AE129" i="1"/>
  <c r="Z130" i="1"/>
  <c r="AB130" i="1"/>
  <c r="AC130" i="1"/>
  <c r="AD130" i="1"/>
  <c r="AE130" i="1"/>
  <c r="Z131" i="1"/>
  <c r="AA131" i="1"/>
  <c r="AB131" i="1"/>
  <c r="AC131" i="1"/>
  <c r="AD131" i="1"/>
  <c r="AE131" i="1"/>
  <c r="Z132" i="1"/>
  <c r="AA132" i="1"/>
  <c r="AB132" i="1"/>
  <c r="AC132" i="1"/>
  <c r="AD132" i="1"/>
  <c r="AE132" i="1"/>
  <c r="AC133" i="1"/>
  <c r="AD133" i="1"/>
  <c r="AE133" i="1"/>
  <c r="AB134" i="1"/>
  <c r="AC134" i="1"/>
  <c r="AD134" i="1"/>
  <c r="AE134" i="1"/>
  <c r="Z135" i="1"/>
  <c r="AC135" i="1"/>
  <c r="AD135" i="1"/>
  <c r="AE135" i="1"/>
  <c r="AC136" i="1"/>
  <c r="AD136" i="1"/>
  <c r="AE136" i="1"/>
  <c r="Z137" i="1"/>
  <c r="AC137" i="1"/>
  <c r="AD137" i="1"/>
  <c r="AE137" i="1"/>
  <c r="Z138" i="1"/>
  <c r="AA138" i="1"/>
  <c r="AB138" i="1"/>
  <c r="AC138" i="1"/>
  <c r="AD138" i="1"/>
  <c r="AE138" i="1"/>
  <c r="Z139" i="1"/>
  <c r="AA139" i="1"/>
  <c r="AB139" i="1"/>
  <c r="AC139" i="1"/>
  <c r="AD139" i="1"/>
  <c r="AE139" i="1"/>
  <c r="AA140" i="1"/>
  <c r="AB140" i="1"/>
  <c r="AC140" i="1"/>
  <c r="AD140" i="1"/>
  <c r="AE140" i="1"/>
  <c r="AB141" i="1"/>
  <c r="AC141" i="1"/>
  <c r="AD141" i="1"/>
  <c r="AE141" i="1"/>
  <c r="Z142" i="1"/>
  <c r="AB142" i="1"/>
  <c r="AC142" i="1"/>
  <c r="AD142" i="1"/>
  <c r="AE142" i="1"/>
  <c r="AB143" i="1"/>
  <c r="AC143" i="1"/>
  <c r="AD143" i="1"/>
  <c r="AE143" i="1"/>
  <c r="Z144" i="1"/>
  <c r="AA144" i="1"/>
  <c r="AB144" i="1"/>
  <c r="AC144" i="1"/>
  <c r="AD144" i="1"/>
  <c r="AE144" i="1"/>
  <c r="AC145" i="1"/>
  <c r="AD145" i="1"/>
  <c r="AE145" i="1"/>
  <c r="Z146" i="1"/>
  <c r="AC146" i="1"/>
  <c r="AD146" i="1"/>
  <c r="AE146" i="1"/>
  <c r="Z147" i="1"/>
  <c r="AC147" i="1"/>
  <c r="AD147" i="1"/>
  <c r="AE147" i="1"/>
  <c r="AB148" i="1"/>
  <c r="AC148" i="1"/>
  <c r="AD148" i="1"/>
  <c r="AE148" i="1"/>
  <c r="Z149" i="1"/>
  <c r="AC149" i="1"/>
  <c r="AD149" i="1"/>
  <c r="AE149" i="1"/>
  <c r="Z150" i="1"/>
  <c r="AA150" i="1"/>
  <c r="AB150" i="1"/>
  <c r="AC150" i="1"/>
  <c r="AD150" i="1"/>
  <c r="AE150" i="1"/>
  <c r="Z151" i="1"/>
  <c r="AA151" i="1"/>
  <c r="AB151" i="1"/>
  <c r="AC151" i="1"/>
  <c r="AD151" i="1"/>
  <c r="AE151" i="1"/>
  <c r="Z152" i="1"/>
  <c r="AA152" i="1"/>
  <c r="AB152" i="1"/>
  <c r="AC152" i="1"/>
  <c r="AD152" i="1"/>
  <c r="AE152" i="1"/>
  <c r="Z153" i="1"/>
  <c r="AA153" i="1"/>
  <c r="AB153" i="1"/>
  <c r="AC153" i="1"/>
  <c r="AD153" i="1"/>
  <c r="AE153" i="1"/>
  <c r="AB154" i="1"/>
  <c r="AC154" i="1"/>
  <c r="AD154" i="1"/>
  <c r="AE154" i="1"/>
  <c r="AB155" i="1"/>
  <c r="AC155" i="1"/>
  <c r="AD155" i="1"/>
  <c r="AE155" i="1"/>
  <c r="Z156" i="1"/>
  <c r="AA156" i="1"/>
  <c r="AC156" i="1"/>
  <c r="AD156" i="1"/>
  <c r="AE156" i="1"/>
  <c r="AC157" i="1"/>
  <c r="AD157" i="1"/>
  <c r="AE157" i="1"/>
  <c r="Z158" i="1"/>
  <c r="AA158" i="1"/>
  <c r="AC158" i="1"/>
  <c r="AD158" i="1"/>
  <c r="AE158" i="1"/>
  <c r="Z159" i="1"/>
  <c r="AC159" i="1"/>
  <c r="AD159" i="1"/>
  <c r="AE159" i="1"/>
  <c r="AA160" i="1"/>
  <c r="AB160" i="1"/>
  <c r="AC160" i="1"/>
  <c r="AD160" i="1"/>
  <c r="AE160" i="1"/>
  <c r="Z161" i="1"/>
  <c r="AA161" i="1"/>
  <c r="AC161" i="1"/>
  <c r="AD161" i="1"/>
  <c r="AE161" i="1"/>
  <c r="Z162" i="1"/>
  <c r="AB162" i="1"/>
  <c r="AC162" i="1"/>
  <c r="AD162" i="1"/>
  <c r="AE162" i="1"/>
  <c r="Z163" i="1"/>
  <c r="AA163" i="1"/>
  <c r="AB163" i="1"/>
  <c r="AC163" i="1"/>
  <c r="AD163" i="1"/>
  <c r="AE163" i="1"/>
  <c r="Z164" i="1"/>
  <c r="AA164" i="1"/>
  <c r="AB164" i="1"/>
  <c r="AC164" i="1"/>
  <c r="AD164" i="1"/>
  <c r="AE164" i="1"/>
  <c r="AB165" i="1"/>
  <c r="AC165" i="1"/>
  <c r="AD165" i="1"/>
  <c r="AE165" i="1"/>
  <c r="Z166" i="1"/>
  <c r="AB166" i="1"/>
  <c r="AC166" i="1"/>
  <c r="AD166" i="1"/>
  <c r="AE166" i="1"/>
  <c r="Z167" i="1"/>
  <c r="AB167" i="1"/>
  <c r="AC167" i="1"/>
  <c r="AD167" i="1"/>
  <c r="AE167" i="1"/>
  <c r="Z168" i="1"/>
  <c r="AB168" i="1"/>
  <c r="AC168" i="1"/>
  <c r="AD168" i="1"/>
  <c r="AE168" i="1"/>
  <c r="AB169" i="1"/>
  <c r="AC169" i="1"/>
  <c r="AD169" i="1"/>
  <c r="AE169" i="1"/>
  <c r="AC170" i="1"/>
  <c r="AD170" i="1"/>
  <c r="AE170" i="1"/>
  <c r="Z171" i="1"/>
  <c r="AC171" i="1"/>
  <c r="AD171" i="1"/>
  <c r="AE171" i="1"/>
  <c r="AC172" i="1"/>
  <c r="AD172" i="1"/>
  <c r="AE172" i="1"/>
  <c r="Z173" i="1"/>
  <c r="AA173" i="1"/>
  <c r="AB173" i="1"/>
  <c r="AC173" i="1"/>
  <c r="AD173" i="1"/>
  <c r="AE173" i="1"/>
  <c r="Z174" i="1"/>
  <c r="AC174" i="1"/>
  <c r="AD174" i="1"/>
  <c r="AE174" i="1"/>
  <c r="Z175" i="1"/>
  <c r="AA175" i="1"/>
  <c r="AB175" i="1"/>
  <c r="AC175" i="1"/>
  <c r="AD175" i="1"/>
  <c r="AE175" i="1"/>
  <c r="AA176" i="1"/>
  <c r="AB176" i="1"/>
  <c r="AC176" i="1"/>
  <c r="AD176" i="1"/>
  <c r="AE176" i="1"/>
  <c r="AA177" i="1"/>
  <c r="AB177" i="1"/>
  <c r="AC177" i="1"/>
  <c r="AD177" i="1"/>
  <c r="AE177" i="1"/>
  <c r="AA178" i="1"/>
  <c r="AB178" i="1"/>
  <c r="AC178" i="1"/>
  <c r="AD178" i="1"/>
  <c r="AE178" i="1"/>
  <c r="AA179" i="1"/>
  <c r="AB179" i="1"/>
  <c r="AC179" i="1"/>
  <c r="AD179" i="1"/>
  <c r="AE179" i="1"/>
  <c r="AA180" i="1"/>
  <c r="AB180" i="1"/>
  <c r="AC180" i="1"/>
  <c r="AD180" i="1"/>
  <c r="AE180" i="1"/>
  <c r="Z181" i="1"/>
  <c r="AA181" i="1"/>
  <c r="AB181" i="1"/>
  <c r="AC181" i="1"/>
  <c r="AD181" i="1"/>
  <c r="AE181" i="1"/>
  <c r="AA182" i="1"/>
  <c r="AB182" i="1"/>
  <c r="AC182" i="1"/>
  <c r="AD182" i="1"/>
  <c r="AE182" i="1"/>
  <c r="Z183" i="1"/>
  <c r="AA183" i="1"/>
  <c r="AB183" i="1"/>
  <c r="AC183" i="1"/>
  <c r="AD183" i="1"/>
  <c r="AE183" i="1"/>
  <c r="AA184" i="1"/>
  <c r="AB184" i="1"/>
  <c r="AC184" i="1"/>
  <c r="AD184" i="1"/>
  <c r="AE184" i="1"/>
  <c r="Z185" i="1"/>
  <c r="AA185" i="1"/>
  <c r="AB185" i="1"/>
  <c r="AC185" i="1"/>
  <c r="AD185" i="1"/>
  <c r="AE185" i="1"/>
  <c r="Z186" i="1"/>
  <c r="AB186" i="1"/>
  <c r="AC186" i="1"/>
  <c r="AD186" i="1"/>
  <c r="AE186" i="1"/>
  <c r="Z187" i="1"/>
  <c r="AA187" i="1"/>
  <c r="AB187" i="1"/>
  <c r="AC187" i="1"/>
  <c r="AD187" i="1"/>
  <c r="AE187" i="1"/>
  <c r="AA188" i="1"/>
  <c r="AB188" i="1"/>
  <c r="AC188" i="1"/>
  <c r="AD188" i="1"/>
  <c r="AE188" i="1"/>
  <c r="AA189" i="1"/>
  <c r="AB189" i="1"/>
  <c r="AC189" i="1"/>
  <c r="AD189" i="1"/>
  <c r="AE189" i="1"/>
  <c r="AA190" i="1"/>
  <c r="AB190" i="1"/>
  <c r="AC190" i="1"/>
  <c r="AD190" i="1"/>
  <c r="AE190" i="1"/>
  <c r="Z191" i="1"/>
  <c r="AA191" i="1"/>
  <c r="AB191" i="1"/>
  <c r="AC191" i="1"/>
  <c r="AD191" i="1"/>
  <c r="AE191" i="1"/>
  <c r="AA192" i="1"/>
  <c r="AB192" i="1"/>
  <c r="AC192" i="1"/>
  <c r="AD192" i="1"/>
  <c r="AE192" i="1"/>
  <c r="Z193" i="1"/>
  <c r="AA193" i="1"/>
  <c r="AC193" i="1"/>
  <c r="AD193" i="1"/>
  <c r="AE193" i="1"/>
  <c r="Z194" i="1"/>
  <c r="AA194" i="1"/>
  <c r="AC194" i="1"/>
  <c r="AD194" i="1"/>
  <c r="AE194" i="1"/>
  <c r="Z195" i="1"/>
  <c r="AA195" i="1"/>
  <c r="AC195" i="1"/>
  <c r="AD195" i="1"/>
  <c r="AE195" i="1"/>
  <c r="Z196" i="1"/>
  <c r="AA196" i="1"/>
  <c r="AB196" i="1"/>
  <c r="AC196" i="1"/>
  <c r="AD196" i="1"/>
  <c r="AE196" i="1"/>
  <c r="Z197" i="1"/>
  <c r="AA197" i="1"/>
  <c r="AB197" i="1"/>
  <c r="AC197" i="1"/>
  <c r="AD197" i="1"/>
  <c r="AE197" i="1"/>
  <c r="AA198" i="1"/>
  <c r="AC198" i="1"/>
  <c r="AD198" i="1"/>
  <c r="AE198" i="1"/>
  <c r="Z199" i="1"/>
  <c r="AA199" i="1"/>
  <c r="AC199" i="1"/>
  <c r="AD199" i="1"/>
  <c r="AE199" i="1"/>
  <c r="Z200" i="1"/>
  <c r="AA200" i="1"/>
  <c r="AB200" i="1"/>
  <c r="AC200" i="1"/>
  <c r="AD200" i="1"/>
  <c r="AE200" i="1"/>
  <c r="Z201" i="1"/>
  <c r="AA201" i="1"/>
  <c r="AC201" i="1"/>
  <c r="AD201" i="1"/>
  <c r="AE201" i="1"/>
  <c r="Z202" i="1"/>
  <c r="AA202" i="1"/>
  <c r="AB202" i="1"/>
  <c r="AC202" i="1"/>
  <c r="AD202" i="1"/>
  <c r="AE202" i="1"/>
  <c r="AB203" i="1"/>
  <c r="AC203" i="1"/>
  <c r="AD203" i="1"/>
  <c r="AE203" i="1"/>
  <c r="AA204" i="1"/>
  <c r="AC204" i="1"/>
  <c r="AD204" i="1"/>
  <c r="AE204" i="1"/>
  <c r="Z205" i="1"/>
  <c r="AC205" i="1"/>
  <c r="AD205" i="1"/>
  <c r="AE205" i="1"/>
  <c r="Z206" i="1"/>
  <c r="AA206" i="1"/>
  <c r="AC206" i="1"/>
  <c r="AD206" i="1"/>
  <c r="AE206" i="1"/>
  <c r="Z207" i="1"/>
  <c r="AB207" i="1"/>
  <c r="AC207" i="1"/>
  <c r="AD207" i="1"/>
  <c r="AE207" i="1"/>
  <c r="Z208" i="1"/>
  <c r="AA208" i="1"/>
  <c r="AB208" i="1"/>
  <c r="AC208" i="1"/>
  <c r="AD208" i="1"/>
  <c r="AE208" i="1"/>
  <c r="AB209" i="1"/>
  <c r="AC209" i="1"/>
  <c r="AD209" i="1"/>
  <c r="AE209" i="1"/>
  <c r="AA210" i="1"/>
  <c r="AC210" i="1"/>
  <c r="AD210" i="1"/>
  <c r="AE210" i="1"/>
  <c r="G85" i="1"/>
  <c r="H85" i="1" a="1"/>
  <c r="H85" i="1"/>
  <c r="I85" i="1"/>
  <c r="G86" i="1"/>
  <c r="H86" i="1" a="1"/>
  <c r="H86" i="1"/>
  <c r="I86" i="1"/>
  <c r="G87" i="1"/>
  <c r="H87" i="1" a="1"/>
  <c r="H87" i="1"/>
  <c r="I87" i="1"/>
  <c r="G88" i="1"/>
  <c r="H88" i="1" a="1"/>
  <c r="H88" i="1"/>
  <c r="I88" i="1"/>
  <c r="G89" i="1"/>
  <c r="H89" i="1" a="1"/>
  <c r="H89" i="1"/>
  <c r="I89" i="1"/>
  <c r="G90" i="1"/>
  <c r="H90" i="1" a="1"/>
  <c r="H90" i="1"/>
  <c r="I90" i="1"/>
  <c r="G91" i="1"/>
  <c r="H91" i="1" a="1"/>
  <c r="H91" i="1"/>
  <c r="I91" i="1"/>
  <c r="G92" i="1"/>
  <c r="H92" i="1" a="1"/>
  <c r="H92" i="1"/>
  <c r="I92" i="1"/>
  <c r="G93" i="1"/>
  <c r="H93" i="1" a="1"/>
  <c r="H93" i="1"/>
  <c r="I93" i="1"/>
  <c r="G94" i="1"/>
  <c r="H94" i="1" a="1"/>
  <c r="H94" i="1"/>
  <c r="I94" i="1"/>
  <c r="G95" i="1"/>
  <c r="H95" i="1" a="1"/>
  <c r="H95" i="1"/>
  <c r="I95" i="1"/>
  <c r="G96" i="1"/>
  <c r="H96" i="1" a="1"/>
  <c r="H96" i="1"/>
  <c r="I96" i="1"/>
  <c r="G97" i="1"/>
  <c r="H97" i="1" a="1"/>
  <c r="H97" i="1"/>
  <c r="I97" i="1"/>
  <c r="G98" i="1"/>
  <c r="H98" i="1" a="1"/>
  <c r="H98" i="1"/>
  <c r="I98" i="1"/>
  <c r="G99" i="1"/>
  <c r="H99" i="1" a="1"/>
  <c r="H99" i="1"/>
  <c r="I99" i="1"/>
  <c r="G100" i="1"/>
  <c r="H100" i="1" a="1"/>
  <c r="H100" i="1"/>
  <c r="I100" i="1"/>
  <c r="G101" i="1"/>
  <c r="H101" i="1" a="1"/>
  <c r="H101" i="1"/>
  <c r="I101" i="1"/>
  <c r="G102" i="1"/>
  <c r="H102" i="1" a="1"/>
  <c r="H102" i="1"/>
  <c r="I102" i="1"/>
  <c r="G103" i="1"/>
  <c r="H103" i="1" a="1"/>
  <c r="H103" i="1"/>
  <c r="I103" i="1"/>
  <c r="G104" i="1"/>
  <c r="H104" i="1" a="1"/>
  <c r="H104" i="1"/>
  <c r="I104" i="1"/>
  <c r="G105" i="1"/>
  <c r="H105" i="1" a="1"/>
  <c r="H105" i="1"/>
  <c r="I105" i="1"/>
  <c r="G106" i="1"/>
  <c r="H106" i="1" a="1"/>
  <c r="H106" i="1"/>
  <c r="I106" i="1"/>
  <c r="G107" i="1"/>
  <c r="H107" i="1" a="1"/>
  <c r="H107" i="1"/>
  <c r="I107" i="1"/>
  <c r="G108" i="1"/>
  <c r="H108" i="1" a="1"/>
  <c r="H108" i="1"/>
  <c r="I108" i="1"/>
  <c r="G109" i="1"/>
  <c r="H109" i="1" a="1"/>
  <c r="H109" i="1"/>
  <c r="I109" i="1"/>
  <c r="G110" i="1"/>
  <c r="H110" i="1" a="1"/>
  <c r="H110" i="1"/>
  <c r="I110" i="1"/>
  <c r="G111" i="1"/>
  <c r="H111" i="1" a="1"/>
  <c r="H111" i="1"/>
  <c r="I111" i="1"/>
  <c r="G112" i="1"/>
  <c r="H112" i="1" a="1"/>
  <c r="H112" i="1"/>
  <c r="I112" i="1"/>
  <c r="G113" i="1"/>
  <c r="H113" i="1" a="1"/>
  <c r="H113" i="1"/>
  <c r="I113" i="1"/>
  <c r="G114" i="1"/>
  <c r="H114" i="1" a="1"/>
  <c r="H114" i="1"/>
  <c r="I114" i="1"/>
  <c r="G115" i="1"/>
  <c r="H115" i="1" a="1"/>
  <c r="H115" i="1"/>
  <c r="I115" i="1"/>
  <c r="G116" i="1"/>
  <c r="H116" i="1" a="1"/>
  <c r="H116" i="1"/>
  <c r="I116" i="1"/>
  <c r="G117" i="1"/>
  <c r="H117" i="1" a="1"/>
  <c r="H117" i="1"/>
  <c r="I117" i="1"/>
  <c r="G118" i="1"/>
  <c r="H118" i="1" a="1"/>
  <c r="H118" i="1"/>
  <c r="I118" i="1"/>
  <c r="G119" i="1"/>
  <c r="H119" i="1" a="1"/>
  <c r="H119" i="1"/>
  <c r="I119" i="1"/>
  <c r="G120" i="1"/>
  <c r="H120" i="1" a="1"/>
  <c r="H120" i="1"/>
  <c r="I120" i="1"/>
  <c r="G121" i="1"/>
  <c r="H121" i="1" a="1"/>
  <c r="H121" i="1"/>
  <c r="I121" i="1"/>
  <c r="G122" i="1"/>
  <c r="H122" i="1" a="1"/>
  <c r="H122" i="1"/>
  <c r="I122" i="1"/>
  <c r="G123" i="1"/>
  <c r="H123" i="1" a="1"/>
  <c r="H123" i="1"/>
  <c r="I123" i="1"/>
  <c r="G124" i="1"/>
  <c r="H124" i="1" a="1"/>
  <c r="H124" i="1"/>
  <c r="I124" i="1"/>
  <c r="G125" i="1"/>
  <c r="H125" i="1" a="1"/>
  <c r="H125" i="1"/>
  <c r="I125" i="1"/>
  <c r="G126" i="1"/>
  <c r="H126" i="1" a="1"/>
  <c r="H126" i="1"/>
  <c r="I126" i="1"/>
  <c r="G127" i="1"/>
  <c r="H127" i="1" a="1"/>
  <c r="H127" i="1"/>
  <c r="I127" i="1"/>
  <c r="G128" i="1"/>
  <c r="H128" i="1" a="1"/>
  <c r="H128" i="1"/>
  <c r="I128" i="1"/>
  <c r="G129" i="1"/>
  <c r="H129" i="1" a="1"/>
  <c r="H129" i="1"/>
  <c r="I129" i="1"/>
  <c r="G130" i="1"/>
  <c r="H130" i="1" a="1"/>
  <c r="H130" i="1"/>
  <c r="I130" i="1"/>
  <c r="G131" i="1"/>
  <c r="H131" i="1" a="1"/>
  <c r="H131" i="1"/>
  <c r="I131" i="1"/>
  <c r="G132" i="1"/>
  <c r="H132" i="1" a="1"/>
  <c r="H132" i="1"/>
  <c r="I132" i="1"/>
  <c r="H133" i="1" a="1"/>
  <c r="H133" i="1" s="1"/>
  <c r="G134" i="1"/>
  <c r="H134" i="1" a="1"/>
  <c r="H134" i="1"/>
  <c r="I134" i="1"/>
  <c r="G135" i="1"/>
  <c r="H135" i="1" a="1"/>
  <c r="H135" i="1"/>
  <c r="I135" i="1"/>
  <c r="G136" i="1"/>
  <c r="H136" i="1" a="1"/>
  <c r="H136" i="1"/>
  <c r="I136" i="1"/>
  <c r="G137" i="1"/>
  <c r="H137" i="1" a="1"/>
  <c r="H137" i="1"/>
  <c r="I137" i="1"/>
  <c r="G138" i="1"/>
  <c r="H138" i="1" a="1"/>
  <c r="H138" i="1"/>
  <c r="I138" i="1"/>
  <c r="G139" i="1"/>
  <c r="H139" i="1" a="1"/>
  <c r="H139" i="1"/>
  <c r="I139" i="1"/>
  <c r="G140" i="1"/>
  <c r="H140" i="1" a="1"/>
  <c r="H140" i="1"/>
  <c r="I140" i="1"/>
  <c r="G141" i="1"/>
  <c r="H141" i="1" a="1"/>
  <c r="H141" i="1"/>
  <c r="I141" i="1"/>
  <c r="G142" i="1"/>
  <c r="H142" i="1" a="1"/>
  <c r="H142" i="1"/>
  <c r="I142" i="1"/>
  <c r="G143" i="1"/>
  <c r="H143" i="1" a="1"/>
  <c r="H143" i="1"/>
  <c r="I143" i="1"/>
  <c r="G144" i="1"/>
  <c r="H144" i="1" a="1"/>
  <c r="H144" i="1"/>
  <c r="I144" i="1"/>
  <c r="G145" i="1"/>
  <c r="H145" i="1" a="1"/>
  <c r="H145" i="1"/>
  <c r="I145" i="1"/>
  <c r="G146" i="1"/>
  <c r="H146" i="1" a="1"/>
  <c r="H146" i="1"/>
  <c r="I146" i="1"/>
  <c r="G147" i="1"/>
  <c r="H147" i="1" a="1"/>
  <c r="H147" i="1"/>
  <c r="I147" i="1"/>
  <c r="G148" i="1"/>
  <c r="H148" i="1" a="1"/>
  <c r="H148" i="1"/>
  <c r="I148" i="1"/>
  <c r="G149" i="1"/>
  <c r="H149" i="1" a="1"/>
  <c r="H149" i="1"/>
  <c r="I149" i="1"/>
  <c r="G150" i="1"/>
  <c r="H150" i="1" a="1"/>
  <c r="H150" i="1"/>
  <c r="I150" i="1"/>
  <c r="G151" i="1"/>
  <c r="H151" i="1" a="1"/>
  <c r="H151" i="1"/>
  <c r="I151" i="1"/>
  <c r="G152" i="1"/>
  <c r="H152" i="1" a="1"/>
  <c r="H152" i="1"/>
  <c r="I152" i="1"/>
  <c r="G153" i="1"/>
  <c r="H153" i="1" a="1"/>
  <c r="H153" i="1"/>
  <c r="I153" i="1"/>
  <c r="G154" i="1"/>
  <c r="H154" i="1" a="1"/>
  <c r="H154" i="1"/>
  <c r="I154" i="1"/>
  <c r="G155" i="1"/>
  <c r="H155" i="1" a="1"/>
  <c r="H155" i="1"/>
  <c r="I155" i="1"/>
  <c r="G156" i="1"/>
  <c r="H156" i="1" a="1"/>
  <c r="H156" i="1"/>
  <c r="I156" i="1"/>
  <c r="G157" i="1"/>
  <c r="H157" i="1" a="1"/>
  <c r="H157" i="1"/>
  <c r="I157" i="1"/>
  <c r="G158" i="1"/>
  <c r="H158" i="1" a="1"/>
  <c r="H158" i="1"/>
  <c r="I158" i="1"/>
  <c r="G159" i="1"/>
  <c r="H159" i="1" a="1"/>
  <c r="H159" i="1"/>
  <c r="I159" i="1"/>
  <c r="G160" i="1"/>
  <c r="H160" i="1" a="1"/>
  <c r="H160" i="1"/>
  <c r="I160" i="1"/>
  <c r="G161" i="1"/>
  <c r="H161" i="1" a="1"/>
  <c r="H161" i="1"/>
  <c r="I161" i="1"/>
  <c r="G162" i="1"/>
  <c r="H162" i="1" a="1"/>
  <c r="H162" i="1"/>
  <c r="I162" i="1"/>
  <c r="G163" i="1"/>
  <c r="H163" i="1" a="1"/>
  <c r="H163" i="1"/>
  <c r="I163" i="1"/>
  <c r="G164" i="1"/>
  <c r="H164" i="1" a="1"/>
  <c r="H164" i="1"/>
  <c r="I164" i="1"/>
  <c r="G165" i="1"/>
  <c r="H165" i="1" a="1"/>
  <c r="H165" i="1"/>
  <c r="I165" i="1"/>
  <c r="G166" i="1"/>
  <c r="H166" i="1" a="1"/>
  <c r="H166" i="1"/>
  <c r="I166" i="1"/>
  <c r="G167" i="1"/>
  <c r="H167" i="1" a="1"/>
  <c r="H167" i="1"/>
  <c r="I167" i="1"/>
  <c r="G168" i="1"/>
  <c r="H168" i="1" a="1"/>
  <c r="H168" i="1"/>
  <c r="I168" i="1"/>
  <c r="G169" i="1"/>
  <c r="H169" i="1" a="1"/>
  <c r="H169" i="1"/>
  <c r="I169" i="1"/>
  <c r="G170" i="1"/>
  <c r="H170" i="1" a="1"/>
  <c r="H170" i="1"/>
  <c r="I170" i="1"/>
  <c r="G171" i="1"/>
  <c r="H171" i="1" a="1"/>
  <c r="H171" i="1"/>
  <c r="I171" i="1"/>
  <c r="G172" i="1"/>
  <c r="H172" i="1" a="1"/>
  <c r="H172" i="1"/>
  <c r="I172" i="1"/>
  <c r="G173" i="1"/>
  <c r="H173" i="1" a="1"/>
  <c r="H173" i="1"/>
  <c r="I173" i="1"/>
  <c r="G174" i="1"/>
  <c r="H174" i="1" a="1"/>
  <c r="H174" i="1"/>
  <c r="I174" i="1"/>
  <c r="G175" i="1"/>
  <c r="H175" i="1" a="1"/>
  <c r="H175" i="1"/>
  <c r="I175" i="1"/>
  <c r="G176" i="1"/>
  <c r="H176" i="1" a="1"/>
  <c r="H176" i="1"/>
  <c r="I176" i="1"/>
  <c r="G177" i="1"/>
  <c r="H177" i="1" a="1"/>
  <c r="H177" i="1"/>
  <c r="I177" i="1"/>
  <c r="G178" i="1"/>
  <c r="H178" i="1" a="1"/>
  <c r="H178" i="1"/>
  <c r="I178" i="1"/>
  <c r="G179" i="1"/>
  <c r="H179" i="1" a="1"/>
  <c r="H179" i="1"/>
  <c r="I179" i="1"/>
  <c r="G180" i="1"/>
  <c r="H180" i="1" a="1"/>
  <c r="H180" i="1"/>
  <c r="I180" i="1"/>
  <c r="G181" i="1"/>
  <c r="H181" i="1" a="1"/>
  <c r="H181" i="1"/>
  <c r="I181" i="1"/>
  <c r="G182" i="1"/>
  <c r="H182" i="1" a="1"/>
  <c r="H182" i="1"/>
  <c r="I182" i="1"/>
  <c r="G183" i="1"/>
  <c r="H183" i="1" a="1"/>
  <c r="H183" i="1"/>
  <c r="I183" i="1"/>
  <c r="G184" i="1"/>
  <c r="H184" i="1" a="1"/>
  <c r="H184" i="1"/>
  <c r="I184" i="1"/>
  <c r="G185" i="1"/>
  <c r="H185" i="1" a="1"/>
  <c r="H185" i="1"/>
  <c r="I185" i="1"/>
  <c r="G186" i="1"/>
  <c r="H186" i="1" a="1"/>
  <c r="H186" i="1"/>
  <c r="I186" i="1"/>
  <c r="G187" i="1"/>
  <c r="H187" i="1" a="1"/>
  <c r="H187" i="1"/>
  <c r="I187" i="1"/>
  <c r="G188" i="1"/>
  <c r="H188" i="1" a="1"/>
  <c r="H188" i="1"/>
  <c r="I188" i="1"/>
  <c r="G189" i="1"/>
  <c r="H189" i="1" a="1"/>
  <c r="H189" i="1"/>
  <c r="I189" i="1"/>
  <c r="G190" i="1"/>
  <c r="H190" i="1" a="1"/>
  <c r="H190" i="1"/>
  <c r="I190" i="1"/>
  <c r="G191" i="1"/>
  <c r="H191" i="1" a="1"/>
  <c r="H191" i="1"/>
  <c r="I191" i="1"/>
  <c r="H192" i="1" a="1"/>
  <c r="H192" i="1"/>
  <c r="I192" i="1" s="1"/>
  <c r="G193" i="1"/>
  <c r="H193" i="1" a="1"/>
  <c r="H193" i="1"/>
  <c r="I193" i="1"/>
  <c r="G194" i="1"/>
  <c r="H194" i="1" a="1"/>
  <c r="H194" i="1"/>
  <c r="I194" i="1"/>
  <c r="G195" i="1"/>
  <c r="H195" i="1" a="1"/>
  <c r="H195" i="1"/>
  <c r="I195" i="1"/>
  <c r="G196" i="1"/>
  <c r="H196" i="1" a="1"/>
  <c r="H196" i="1"/>
  <c r="I196" i="1"/>
  <c r="G197" i="1"/>
  <c r="H197" i="1" a="1"/>
  <c r="H197" i="1"/>
  <c r="I197" i="1"/>
  <c r="G198" i="1"/>
  <c r="H198" i="1" a="1"/>
  <c r="H198" i="1"/>
  <c r="I198" i="1"/>
  <c r="G199" i="1"/>
  <c r="H199" i="1" a="1"/>
  <c r="H199" i="1"/>
  <c r="I199" i="1"/>
  <c r="G200" i="1"/>
  <c r="H200" i="1" a="1"/>
  <c r="H200" i="1"/>
  <c r="I200" i="1"/>
  <c r="G201" i="1"/>
  <c r="H201" i="1" a="1"/>
  <c r="H201" i="1"/>
  <c r="I201" i="1"/>
  <c r="G202" i="1"/>
  <c r="H202" i="1" a="1"/>
  <c r="H202" i="1"/>
  <c r="I202" i="1"/>
  <c r="G203" i="1"/>
  <c r="H203" i="1" a="1"/>
  <c r="H203" i="1"/>
  <c r="I203" i="1"/>
  <c r="G204" i="1"/>
  <c r="H204" i="1" a="1"/>
  <c r="H204" i="1"/>
  <c r="I204" i="1"/>
  <c r="G205" i="1"/>
  <c r="H205" i="1" a="1"/>
  <c r="H205" i="1"/>
  <c r="I205" i="1"/>
  <c r="D85" i="1" a="1"/>
  <c r="D85" i="1"/>
  <c r="D86" i="1" a="1"/>
  <c r="D86" i="1"/>
  <c r="E86" i="1" s="1"/>
  <c r="D87" i="1" a="1"/>
  <c r="D87" i="1"/>
  <c r="E87" i="1" s="1"/>
  <c r="D88" i="1" a="1"/>
  <c r="D88" i="1"/>
  <c r="E88" i="1" s="1"/>
  <c r="D89" i="1" a="1"/>
  <c r="D89" i="1"/>
  <c r="E89" i="1" s="1"/>
  <c r="D90" i="1" a="1"/>
  <c r="D90" i="1"/>
  <c r="E90" i="1" s="1"/>
  <c r="D91" i="1" a="1"/>
  <c r="D91" i="1"/>
  <c r="D92" i="1" a="1"/>
  <c r="D92" i="1"/>
  <c r="D93" i="1" a="1"/>
  <c r="D93" i="1"/>
  <c r="D94" i="1" a="1"/>
  <c r="D94" i="1"/>
  <c r="D95" i="1" a="1"/>
  <c r="D95" i="1"/>
  <c r="D96" i="1" a="1"/>
  <c r="D96" i="1"/>
  <c r="E96" i="1" s="1"/>
  <c r="D97" i="1" a="1"/>
  <c r="D97" i="1"/>
  <c r="D98" i="1" a="1"/>
  <c r="D98" i="1"/>
  <c r="E98" i="1" s="1"/>
  <c r="D99" i="1" a="1"/>
  <c r="D99" i="1"/>
  <c r="E99" i="1" s="1"/>
  <c r="D100" i="1" a="1"/>
  <c r="D100" i="1"/>
  <c r="E100" i="1" s="1"/>
  <c r="D101" i="1" a="1"/>
  <c r="D101" i="1"/>
  <c r="E101" i="1" s="1"/>
  <c r="D102" i="1" a="1"/>
  <c r="D102" i="1"/>
  <c r="E102" i="1" s="1"/>
  <c r="D103" i="1" a="1"/>
  <c r="D103" i="1"/>
  <c r="D104" i="1" a="1"/>
  <c r="D104" i="1"/>
  <c r="D105" i="1" a="1"/>
  <c r="D105" i="1"/>
  <c r="D106" i="1" a="1"/>
  <c r="D106" i="1"/>
  <c r="D107" i="1" a="1"/>
  <c r="D107" i="1"/>
  <c r="D108" i="1" a="1"/>
  <c r="D108" i="1"/>
  <c r="E108" i="1" s="1"/>
  <c r="D109" i="1" a="1"/>
  <c r="D109" i="1"/>
  <c r="D110" i="1" a="1"/>
  <c r="D110" i="1"/>
  <c r="E110" i="1" s="1"/>
  <c r="D111" i="1" a="1"/>
  <c r="D111" i="1"/>
  <c r="E111" i="1" s="1"/>
  <c r="D112" i="1" a="1"/>
  <c r="D112" i="1"/>
  <c r="E112" i="1" s="1"/>
  <c r="D113" i="1" a="1"/>
  <c r="D113" i="1"/>
  <c r="E113" i="1" s="1"/>
  <c r="D114" i="1" a="1"/>
  <c r="D114" i="1"/>
  <c r="E114" i="1" s="1"/>
  <c r="D115" i="1" a="1"/>
  <c r="D115" i="1"/>
  <c r="D116" i="1" a="1"/>
  <c r="D116" i="1"/>
  <c r="D117" i="1" a="1"/>
  <c r="D117" i="1"/>
  <c r="D118" i="1" a="1"/>
  <c r="D118" i="1"/>
  <c r="D119" i="1" a="1"/>
  <c r="D119" i="1"/>
  <c r="D120" i="1" a="1"/>
  <c r="D120" i="1"/>
  <c r="E120" i="1" s="1"/>
  <c r="D121" i="1" a="1"/>
  <c r="D121" i="1"/>
  <c r="D122" i="1" a="1"/>
  <c r="D122" i="1"/>
  <c r="E122" i="1" s="1"/>
  <c r="D123" i="1" a="1"/>
  <c r="D123" i="1"/>
  <c r="E123" i="1" s="1"/>
  <c r="D124" i="1" a="1"/>
  <c r="D124" i="1"/>
  <c r="E124" i="1" s="1"/>
  <c r="D125" i="1" a="1"/>
  <c r="D125" i="1"/>
  <c r="E125" i="1" s="1"/>
  <c r="D126" i="1" a="1"/>
  <c r="D126" i="1"/>
  <c r="E126" i="1" s="1"/>
  <c r="D127" i="1" a="1"/>
  <c r="D127" i="1"/>
  <c r="D128" i="1" a="1"/>
  <c r="D128" i="1"/>
  <c r="D129" i="1" a="1"/>
  <c r="D129" i="1"/>
  <c r="D130" i="1" a="1"/>
  <c r="D130" i="1"/>
  <c r="D131" i="1" a="1"/>
  <c r="D131" i="1"/>
  <c r="D132" i="1" a="1"/>
  <c r="D132" i="1"/>
  <c r="E132" i="1" s="1"/>
  <c r="D133" i="1" a="1"/>
  <c r="D133" i="1" s="1"/>
  <c r="E133" i="1" s="1"/>
  <c r="D134" i="1" a="1"/>
  <c r="D134" i="1"/>
  <c r="E134" i="1" s="1"/>
  <c r="D135" i="1" a="1"/>
  <c r="D135" i="1"/>
  <c r="E135" i="1" s="1"/>
  <c r="D136" i="1" a="1"/>
  <c r="D136" i="1"/>
  <c r="E136" i="1" s="1"/>
  <c r="D137" i="1" a="1"/>
  <c r="D137" i="1"/>
  <c r="E137" i="1" s="1"/>
  <c r="D138" i="1" a="1"/>
  <c r="D138" i="1"/>
  <c r="E138" i="1" s="1"/>
  <c r="D139" i="1" a="1"/>
  <c r="D139" i="1"/>
  <c r="D140" i="1" a="1"/>
  <c r="D140" i="1"/>
  <c r="D141" i="1" a="1"/>
  <c r="D141" i="1"/>
  <c r="D142" i="1" a="1"/>
  <c r="D142" i="1"/>
  <c r="D143" i="1" a="1"/>
  <c r="D143" i="1"/>
  <c r="D144" i="1" a="1"/>
  <c r="D144" i="1"/>
  <c r="E144" i="1" s="1"/>
  <c r="D145" i="1" a="1"/>
  <c r="D145" i="1"/>
  <c r="D146" i="1" a="1"/>
  <c r="D146" i="1"/>
  <c r="E146" i="1" s="1"/>
  <c r="D147" i="1" a="1"/>
  <c r="D147" i="1"/>
  <c r="E147" i="1" s="1"/>
  <c r="D148" i="1" a="1"/>
  <c r="D148" i="1"/>
  <c r="E148" i="1" s="1"/>
  <c r="D149" i="1" a="1"/>
  <c r="D149" i="1"/>
  <c r="E149" i="1" s="1"/>
  <c r="D150" i="1" a="1"/>
  <c r="D150" i="1"/>
  <c r="E150" i="1" s="1"/>
  <c r="D151" i="1" a="1"/>
  <c r="D151" i="1"/>
  <c r="D152" i="1" a="1"/>
  <c r="D152" i="1"/>
  <c r="D153" i="1" a="1"/>
  <c r="D153" i="1"/>
  <c r="D154" i="1" a="1"/>
  <c r="D154" i="1"/>
  <c r="D155" i="1" a="1"/>
  <c r="D155" i="1"/>
  <c r="D156" i="1" a="1"/>
  <c r="D156" i="1"/>
  <c r="E156" i="1" s="1"/>
  <c r="D157" i="1" a="1"/>
  <c r="D157" i="1"/>
  <c r="D158" i="1" a="1"/>
  <c r="D158" i="1"/>
  <c r="E158" i="1" s="1"/>
  <c r="D159" i="1" a="1"/>
  <c r="D159" i="1"/>
  <c r="E159" i="1" s="1"/>
  <c r="D160" i="1" a="1"/>
  <c r="D160" i="1"/>
  <c r="E160" i="1" s="1"/>
  <c r="D161" i="1" a="1"/>
  <c r="D161" i="1"/>
  <c r="E161" i="1" s="1"/>
  <c r="D162" i="1" a="1"/>
  <c r="D162" i="1"/>
  <c r="E162" i="1" s="1"/>
  <c r="D163" i="1" a="1"/>
  <c r="D163" i="1"/>
  <c r="D164" i="1" a="1"/>
  <c r="D164" i="1"/>
  <c r="D165" i="1" a="1"/>
  <c r="D165" i="1"/>
  <c r="D166" i="1" a="1"/>
  <c r="D166" i="1"/>
  <c r="D167" i="1" a="1"/>
  <c r="D167" i="1"/>
  <c r="D168" i="1" a="1"/>
  <c r="D168" i="1"/>
  <c r="E168" i="1" s="1"/>
  <c r="D169" i="1" a="1"/>
  <c r="D169" i="1"/>
  <c r="D170" i="1" a="1"/>
  <c r="D170" i="1"/>
  <c r="D171" i="1" a="1"/>
  <c r="D171" i="1"/>
  <c r="D172" i="1" a="1"/>
  <c r="D172" i="1"/>
  <c r="E172" i="1" s="1"/>
  <c r="D173" i="1" a="1"/>
  <c r="D173" i="1"/>
  <c r="E173" i="1" s="1"/>
  <c r="D174" i="1" a="1"/>
  <c r="D174" i="1"/>
  <c r="E174" i="1" s="1"/>
  <c r="D175" i="1" a="1"/>
  <c r="D175" i="1"/>
  <c r="D176" i="1" a="1"/>
  <c r="D176" i="1"/>
  <c r="D177" i="1" a="1"/>
  <c r="D177" i="1"/>
  <c r="D178" i="1" a="1"/>
  <c r="D178" i="1"/>
  <c r="E178" i="1" s="1"/>
  <c r="D179" i="1" a="1"/>
  <c r="D179" i="1"/>
  <c r="E179" i="1" s="1"/>
  <c r="D180" i="1" a="1"/>
  <c r="D180" i="1"/>
  <c r="E180" i="1" s="1"/>
  <c r="D181" i="1" a="1"/>
  <c r="D181" i="1"/>
  <c r="D182" i="1" a="1"/>
  <c r="D182" i="1"/>
  <c r="D183" i="1" a="1"/>
  <c r="D183" i="1"/>
  <c r="D184" i="1" a="1"/>
  <c r="D184" i="1"/>
  <c r="E184" i="1" s="1"/>
  <c r="D185" i="1" a="1"/>
  <c r="D185" i="1"/>
  <c r="E185" i="1" s="1"/>
  <c r="D186" i="1" a="1"/>
  <c r="D186" i="1"/>
  <c r="E186" i="1" s="1"/>
  <c r="D187" i="1" a="1"/>
  <c r="D187" i="1"/>
  <c r="D188" i="1" a="1"/>
  <c r="D188" i="1"/>
  <c r="D189" i="1" a="1"/>
  <c r="D189" i="1"/>
  <c r="D190" i="1" a="1"/>
  <c r="D190" i="1"/>
  <c r="E190" i="1" s="1"/>
  <c r="D191" i="1" a="1"/>
  <c r="D191" i="1"/>
  <c r="E191" i="1" s="1"/>
  <c r="D192" i="1" a="1"/>
  <c r="D192" i="1"/>
  <c r="E192" i="1" s="1"/>
  <c r="D193" i="1" a="1"/>
  <c r="D193" i="1"/>
  <c r="D194" i="1" a="1"/>
  <c r="D194" i="1"/>
  <c r="D195" i="1" a="1"/>
  <c r="D195" i="1"/>
  <c r="D196" i="1" a="1"/>
  <c r="D196" i="1"/>
  <c r="D197" i="1" a="1"/>
  <c r="D197" i="1"/>
  <c r="E197" i="1" s="1"/>
  <c r="D198" i="1" a="1"/>
  <c r="D198" i="1"/>
  <c r="E198" i="1" s="1"/>
  <c r="D199" i="1" a="1"/>
  <c r="D199" i="1"/>
  <c r="D200" i="1" a="1"/>
  <c r="D200" i="1"/>
  <c r="D201" i="1" a="1"/>
  <c r="D201" i="1"/>
  <c r="E201" i="1" s="1"/>
  <c r="D202" i="1" a="1"/>
  <c r="D202" i="1"/>
  <c r="E202" i="1" s="1"/>
  <c r="D203" i="1" a="1"/>
  <c r="D203" i="1"/>
  <c r="E203" i="1" s="1"/>
  <c r="D204" i="1" a="1"/>
  <c r="D204" i="1"/>
  <c r="E204" i="1" s="1"/>
  <c r="D205" i="1" a="1"/>
  <c r="D205" i="1"/>
  <c r="E206" i="1"/>
  <c r="E207" i="1"/>
  <c r="E208" i="1"/>
  <c r="E209" i="1"/>
  <c r="E210" i="1"/>
  <c r="E169" i="1"/>
  <c r="E170" i="1"/>
  <c r="E171" i="1"/>
  <c r="E175" i="1"/>
  <c r="E176" i="1"/>
  <c r="E177" i="1"/>
  <c r="E181" i="1"/>
  <c r="E182" i="1"/>
  <c r="E183" i="1"/>
  <c r="E187" i="1"/>
  <c r="E188" i="1"/>
  <c r="E189" i="1"/>
  <c r="E193" i="1"/>
  <c r="E194" i="1"/>
  <c r="E195" i="1"/>
  <c r="E196" i="1"/>
  <c r="E199" i="1"/>
  <c r="E200" i="1"/>
  <c r="E205" i="1"/>
  <c r="E83" i="1"/>
  <c r="E84" i="1"/>
  <c r="E85" i="1"/>
  <c r="E91" i="1"/>
  <c r="E92" i="1"/>
  <c r="E93" i="1"/>
  <c r="E94" i="1"/>
  <c r="E95" i="1"/>
  <c r="E97" i="1"/>
  <c r="E103" i="1"/>
  <c r="E104" i="1"/>
  <c r="E105" i="1"/>
  <c r="E106" i="1"/>
  <c r="E107" i="1"/>
  <c r="E109" i="1"/>
  <c r="E115" i="1"/>
  <c r="E116" i="1"/>
  <c r="E117" i="1"/>
  <c r="E118" i="1"/>
  <c r="E119" i="1"/>
  <c r="E121" i="1"/>
  <c r="E127" i="1"/>
  <c r="E128" i="1"/>
  <c r="E129" i="1"/>
  <c r="E130" i="1"/>
  <c r="E131" i="1"/>
  <c r="E139" i="1"/>
  <c r="E140" i="1"/>
  <c r="E141" i="1"/>
  <c r="E142" i="1"/>
  <c r="E143" i="1"/>
  <c r="E145" i="1"/>
  <c r="E151" i="1"/>
  <c r="E152" i="1"/>
  <c r="E153" i="1"/>
  <c r="E154" i="1"/>
  <c r="E155" i="1"/>
  <c r="E157" i="1"/>
  <c r="E163" i="1"/>
  <c r="E164" i="1"/>
  <c r="E165" i="1"/>
  <c r="E166" i="1"/>
  <c r="E167" i="1"/>
  <c r="E82" i="1"/>
  <c r="E81" i="1"/>
  <c r="E79" i="1"/>
  <c r="W26" i="6"/>
  <c r="T189" i="1" l="1"/>
  <c r="T201" i="1"/>
  <c r="X134" i="1"/>
  <c r="Y195" i="1"/>
  <c r="T117" i="1"/>
  <c r="U94" i="1"/>
  <c r="X150" i="1"/>
  <c r="X107" i="1"/>
  <c r="T176" i="1"/>
  <c r="Y157" i="1"/>
  <c r="Y108" i="1"/>
  <c r="Y201" i="1"/>
  <c r="Y111" i="1"/>
  <c r="Y160" i="1"/>
  <c r="X123" i="1"/>
  <c r="X146" i="1"/>
  <c r="Y124" i="1"/>
  <c r="X111" i="1"/>
  <c r="X98" i="1"/>
  <c r="X191" i="1"/>
  <c r="U99" i="1"/>
  <c r="T125" i="1"/>
  <c r="Y135" i="1"/>
  <c r="U154" i="1"/>
  <c r="T112" i="1"/>
  <c r="T175" i="1"/>
  <c r="Y168" i="1"/>
  <c r="U88" i="1"/>
  <c r="Y186" i="1"/>
  <c r="U181" i="1"/>
  <c r="X168" i="1"/>
  <c r="X167" i="1"/>
  <c r="X101" i="1"/>
  <c r="Y91" i="1"/>
  <c r="X135" i="1"/>
  <c r="T113" i="1"/>
  <c r="Y192" i="1"/>
  <c r="U137" i="1"/>
  <c r="U103" i="1"/>
  <c r="X132" i="1"/>
  <c r="Y128" i="1"/>
  <c r="Y86" i="1"/>
  <c r="Y85" i="1"/>
  <c r="X201" i="1"/>
  <c r="X162" i="1"/>
  <c r="Y155" i="1"/>
  <c r="Y196" i="1"/>
  <c r="X188" i="1"/>
  <c r="Y120" i="1"/>
  <c r="U95" i="1"/>
  <c r="Y203" i="1"/>
  <c r="U203" i="1"/>
  <c r="U93" i="1"/>
  <c r="Y93" i="1"/>
  <c r="U119" i="1"/>
  <c r="Y96" i="1"/>
  <c r="U167" i="1"/>
  <c r="Y109" i="1"/>
  <c r="U159" i="1"/>
  <c r="Y132" i="1"/>
  <c r="X116" i="1"/>
  <c r="Y106" i="1"/>
  <c r="U87" i="1"/>
  <c r="X142" i="1"/>
  <c r="T139" i="1"/>
  <c r="X137" i="1"/>
  <c r="Y115" i="1"/>
  <c r="T109" i="1"/>
  <c r="T106" i="1"/>
  <c r="X97" i="1"/>
  <c r="X87" i="1"/>
  <c r="Y171" i="1"/>
  <c r="Y169" i="1"/>
  <c r="U160" i="1"/>
  <c r="T138" i="1"/>
  <c r="T122" i="1"/>
  <c r="U112" i="1"/>
  <c r="T90" i="1"/>
  <c r="Y209" i="1"/>
  <c r="T118" i="1"/>
  <c r="T115" i="1"/>
  <c r="Y204" i="1"/>
  <c r="Y189" i="1"/>
  <c r="X152" i="1"/>
  <c r="X193" i="1"/>
  <c r="Y114" i="1"/>
  <c r="Y172" i="1"/>
  <c r="X158" i="1"/>
  <c r="X203" i="1"/>
  <c r="T191" i="1"/>
  <c r="T188" i="1"/>
  <c r="X183" i="1"/>
  <c r="X126" i="1"/>
  <c r="X96" i="1"/>
  <c r="T161" i="1"/>
  <c r="U101" i="1"/>
  <c r="X170" i="1"/>
  <c r="X164" i="1"/>
  <c r="U146" i="1"/>
  <c r="U188" i="1"/>
  <c r="X165" i="1"/>
  <c r="T152" i="1"/>
  <c r="X129" i="1"/>
  <c r="Y121" i="1"/>
  <c r="T91" i="1"/>
  <c r="T145" i="1"/>
  <c r="X143" i="1"/>
  <c r="Y99" i="1"/>
  <c r="X89" i="1"/>
  <c r="Y142" i="1"/>
  <c r="X125" i="1"/>
  <c r="U118" i="1"/>
  <c r="Y165" i="1"/>
  <c r="T131" i="1"/>
  <c r="U113" i="1"/>
  <c r="X95" i="1"/>
  <c r="U91" i="1"/>
  <c r="Y88" i="1"/>
  <c r="Y140" i="1"/>
  <c r="T163" i="1"/>
  <c r="Y145" i="1"/>
  <c r="X180" i="1"/>
  <c r="U142" i="1"/>
  <c r="Y153" i="1"/>
  <c r="Y123" i="1"/>
  <c r="X108" i="1"/>
  <c r="U183" i="1"/>
  <c r="T174" i="1"/>
  <c r="Y163" i="1"/>
  <c r="X144" i="1"/>
  <c r="U131" i="1"/>
  <c r="X110" i="1"/>
  <c r="U147" i="1"/>
  <c r="Y147" i="1"/>
  <c r="Y129" i="1"/>
  <c r="U129" i="1"/>
  <c r="U153" i="1"/>
  <c r="Y131" i="1"/>
  <c r="Y98" i="1"/>
  <c r="U201" i="1"/>
  <c r="Y164" i="1"/>
  <c r="U163" i="1"/>
  <c r="Y150" i="1"/>
  <c r="Y89" i="1"/>
  <c r="U196" i="1"/>
  <c r="Y183" i="1"/>
  <c r="Y118" i="1"/>
  <c r="U139" i="1"/>
  <c r="Y117" i="1"/>
  <c r="U124" i="1"/>
  <c r="U121" i="1"/>
  <c r="Y178" i="1"/>
  <c r="Y175" i="1"/>
  <c r="Y100" i="1"/>
  <c r="U115" i="1"/>
  <c r="Y94" i="1"/>
  <c r="U179" i="1"/>
  <c r="Y185" i="1"/>
  <c r="Y151" i="1"/>
  <c r="Y134" i="1"/>
  <c r="U195" i="1"/>
  <c r="Y87" i="1"/>
  <c r="Y158" i="1"/>
  <c r="U130" i="1"/>
  <c r="Y105" i="1"/>
  <c r="Y137" i="1"/>
  <c r="U190" i="1"/>
  <c r="U109" i="1"/>
  <c r="Y181" i="1"/>
  <c r="U132" i="1"/>
  <c r="Y113" i="1"/>
  <c r="U173" i="1"/>
  <c r="Y159" i="1"/>
  <c r="Y208" i="1"/>
  <c r="Y177" i="1"/>
  <c r="Y167" i="1"/>
  <c r="Y149" i="1"/>
  <c r="U148" i="1"/>
  <c r="Y180" i="1"/>
  <c r="Y194" i="1"/>
  <c r="Y166" i="1"/>
  <c r="U114" i="1"/>
  <c r="Y200" i="1"/>
  <c r="U169" i="1"/>
  <c r="Y139" i="1"/>
  <c r="U127" i="1"/>
  <c r="U106" i="1"/>
  <c r="Y103" i="1"/>
  <c r="U92" i="1"/>
  <c r="U85" i="1"/>
  <c r="Y173" i="1"/>
  <c r="U107" i="1"/>
  <c r="U184" i="1"/>
  <c r="U178" i="1"/>
  <c r="Y133" i="1"/>
  <c r="Y102" i="1"/>
  <c r="Y187" i="1"/>
  <c r="U166" i="1"/>
  <c r="Y126" i="1"/>
  <c r="X153" i="1"/>
  <c r="T153" i="1"/>
  <c r="T140" i="1"/>
  <c r="X140" i="1"/>
  <c r="X182" i="1"/>
  <c r="T182" i="1"/>
  <c r="X114" i="1"/>
  <c r="T108" i="1"/>
  <c r="X109" i="1"/>
  <c r="X138" i="1"/>
  <c r="X149" i="1"/>
  <c r="T105" i="1"/>
  <c r="T192" i="1"/>
  <c r="X179" i="1"/>
  <c r="T151" i="1"/>
  <c r="X104" i="1"/>
  <c r="X91" i="1"/>
  <c r="T96" i="1"/>
  <c r="T103" i="1"/>
  <c r="T101" i="1"/>
  <c r="T187" i="1"/>
  <c r="X159" i="1"/>
  <c r="X209" i="1"/>
  <c r="X131" i="1"/>
  <c r="X92" i="1"/>
  <c r="T132" i="1"/>
  <c r="T123" i="1"/>
  <c r="T114" i="1"/>
  <c r="X177" i="1"/>
  <c r="X90" i="1"/>
  <c r="T102" i="1"/>
  <c r="X200" i="1"/>
  <c r="T186" i="1"/>
  <c r="X100" i="1"/>
  <c r="T88" i="1"/>
  <c r="T199" i="1"/>
  <c r="T183" i="1"/>
  <c r="T149" i="1"/>
  <c r="T210" i="1"/>
  <c r="X128" i="1"/>
  <c r="T180" i="1"/>
  <c r="X176" i="1"/>
  <c r="T206" i="1"/>
  <c r="X194" i="1"/>
  <c r="X174" i="1"/>
  <c r="X141" i="1"/>
  <c r="X127" i="1"/>
  <c r="X118" i="1"/>
  <c r="X106" i="1"/>
  <c r="T89" i="1"/>
  <c r="X195" i="1"/>
  <c r="T144" i="1"/>
  <c r="T116" i="1"/>
  <c r="T104" i="1"/>
  <c r="T94" i="1"/>
  <c r="T110" i="1"/>
  <c r="X208" i="1"/>
  <c r="T207" i="1"/>
  <c r="X189" i="1"/>
  <c r="X155" i="1"/>
  <c r="T86" i="1"/>
  <c r="T142" i="1"/>
  <c r="T129" i="1"/>
  <c r="T197" i="1"/>
  <c r="X156" i="1"/>
  <c r="X117" i="1"/>
  <c r="X113" i="1"/>
  <c r="T99" i="1"/>
  <c r="T181" i="1"/>
  <c r="S125" i="1"/>
  <c r="W210" i="1"/>
  <c r="W198" i="1"/>
  <c r="W186" i="1"/>
  <c r="W138" i="1"/>
  <c r="O133" i="6" a="1"/>
  <c r="O133" i="6" s="1"/>
  <c r="Z133" i="1" s="1"/>
  <c r="P133" i="6" a="1"/>
  <c r="P133" i="6" s="1"/>
  <c r="AA133" i="1" s="1"/>
  <c r="Q133" i="6" a="1"/>
  <c r="Q133" i="6" s="1"/>
  <c r="AB133" i="1" s="1"/>
  <c r="I133" i="1"/>
  <c r="T167" i="1"/>
  <c r="AA167" i="1"/>
  <c r="T146" i="1"/>
  <c r="AA146" i="1"/>
  <c r="T135" i="1"/>
  <c r="AA142" i="1"/>
  <c r="AA94" i="1"/>
  <c r="U111" i="1"/>
  <c r="AB124" i="1"/>
  <c r="U205" i="1"/>
  <c r="T154" i="1"/>
  <c r="U152" i="1"/>
  <c r="T160" i="1"/>
  <c r="T159" i="1"/>
  <c r="T143" i="1"/>
  <c r="U110" i="1"/>
  <c r="AA149" i="1"/>
  <c r="AA114" i="1"/>
  <c r="T166" i="1"/>
  <c r="U138" i="1"/>
  <c r="T168" i="1"/>
  <c r="U145" i="1"/>
  <c r="T95" i="1"/>
  <c r="T136" i="1"/>
  <c r="U97" i="1"/>
  <c r="T165" i="1"/>
  <c r="T155" i="1"/>
  <c r="T119" i="1"/>
  <c r="U116" i="1"/>
  <c r="U135" i="1"/>
  <c r="U208" i="1"/>
  <c r="T172" i="1"/>
  <c r="T171" i="1"/>
  <c r="T170" i="1"/>
  <c r="T158" i="1"/>
  <c r="U122" i="1"/>
  <c r="T121" i="1"/>
  <c r="T120" i="1"/>
  <c r="U96" i="1"/>
  <c r="U209" i="1"/>
  <c r="T173" i="1"/>
  <c r="U162" i="1"/>
  <c r="T148" i="1"/>
  <c r="T130" i="1"/>
  <c r="U199" i="1"/>
  <c r="U171" i="1"/>
  <c r="S184" i="1"/>
  <c r="S124" i="1"/>
  <c r="U165" i="1"/>
  <c r="T147" i="1"/>
  <c r="U141" i="1"/>
  <c r="T134" i="1"/>
  <c r="Y191" i="1"/>
  <c r="U191" i="1"/>
  <c r="Y206" i="1"/>
  <c r="U206" i="1"/>
  <c r="Y136" i="1"/>
  <c r="U136" i="1"/>
  <c r="U207" i="1"/>
  <c r="Y207" i="1"/>
  <c r="Y193" i="1"/>
  <c r="U193" i="1"/>
  <c r="U210" i="1"/>
  <c r="Y210" i="1"/>
  <c r="X198" i="1"/>
  <c r="T198" i="1"/>
  <c r="X124" i="1"/>
  <c r="T124" i="1"/>
  <c r="X184" i="1"/>
  <c r="T184" i="1"/>
  <c r="T203" i="1"/>
  <c r="T202" i="1"/>
  <c r="T178" i="1"/>
  <c r="X99" i="1"/>
  <c r="T204" i="1"/>
  <c r="X204" i="1"/>
  <c r="X185" i="1"/>
  <c r="T185" i="1"/>
  <c r="X93" i="1"/>
  <c r="T93" i="1"/>
  <c r="U187" i="1"/>
  <c r="X205" i="1"/>
  <c r="U174" i="1"/>
  <c r="X175" i="1"/>
  <c r="X190" i="1"/>
  <c r="X147" i="1"/>
  <c r="Y197" i="1"/>
  <c r="T195" i="1"/>
  <c r="U123" i="1"/>
  <c r="X207" i="1"/>
  <c r="X173" i="1"/>
  <c r="X119" i="1"/>
  <c r="U204" i="1"/>
  <c r="X196" i="1"/>
  <c r="T196" i="1"/>
  <c r="U194" i="1"/>
  <c r="X210" i="1"/>
  <c r="Y199" i="1"/>
  <c r="X186" i="1"/>
  <c r="Y127" i="1"/>
  <c r="U202" i="1"/>
  <c r="U198" i="1"/>
  <c r="Y170" i="1"/>
  <c r="Y161" i="1"/>
  <c r="Y104" i="1"/>
  <c r="U104" i="1"/>
  <c r="T208" i="1"/>
  <c r="T194" i="1"/>
  <c r="U172" i="1"/>
  <c r="U158" i="1"/>
  <c r="U151" i="1"/>
  <c r="T87" i="1"/>
  <c r="Y202" i="1"/>
  <c r="X122" i="1"/>
  <c r="X86" i="1"/>
  <c r="X199" i="1"/>
  <c r="Y176" i="1"/>
  <c r="U176" i="1"/>
  <c r="U156" i="1"/>
  <c r="X103" i="1"/>
  <c r="Y95" i="1"/>
  <c r="U90" i="1"/>
  <c r="U200" i="1"/>
  <c r="T179" i="1"/>
  <c r="U100" i="1"/>
  <c r="U86" i="1"/>
  <c r="Y205" i="1"/>
  <c r="Y184" i="1"/>
  <c r="X171" i="1"/>
  <c r="Y148" i="1"/>
  <c r="Y130" i="1"/>
  <c r="Y112" i="1"/>
  <c r="X202" i="1"/>
  <c r="Y182" i="1"/>
  <c r="Y179" i="1"/>
  <c r="X172" i="1"/>
  <c r="X169" i="1"/>
  <c r="X166" i="1"/>
  <c r="X163" i="1"/>
  <c r="X160" i="1"/>
  <c r="X157" i="1"/>
  <c r="T157" i="1"/>
  <c r="Y152" i="1"/>
  <c r="Y125" i="1"/>
  <c r="X94" i="1"/>
  <c r="Y92" i="1"/>
  <c r="T200" i="1"/>
  <c r="T193" i="1"/>
  <c r="U185" i="1"/>
  <c r="U164" i="1"/>
  <c r="U157" i="1"/>
  <c r="U149" i="1"/>
  <c r="U128" i="1"/>
  <c r="T107" i="1"/>
  <c r="T100" i="1"/>
  <c r="X197" i="1"/>
  <c r="Y174" i="1"/>
  <c r="X161" i="1"/>
  <c r="Y156" i="1"/>
  <c r="Y138" i="1"/>
  <c r="X178" i="1"/>
  <c r="X154" i="1"/>
  <c r="T164" i="1"/>
  <c r="T128" i="1"/>
  <c r="X192" i="1"/>
  <c r="X120" i="1"/>
  <c r="U177" i="1"/>
  <c r="U155" i="1"/>
  <c r="U134" i="1"/>
  <c r="X181" i="1"/>
  <c r="X151" i="1"/>
  <c r="U144" i="1"/>
  <c r="X139" i="1"/>
  <c r="Y122" i="1"/>
  <c r="U120" i="1"/>
  <c r="T177" i="1"/>
  <c r="T162" i="1"/>
  <c r="T141" i="1"/>
  <c r="T127" i="1"/>
  <c r="U105" i="1"/>
  <c r="U98" i="1"/>
  <c r="Y190" i="1"/>
  <c r="Y154" i="1"/>
  <c r="X105" i="1"/>
  <c r="Y188" i="1"/>
  <c r="T137" i="1"/>
  <c r="X133" i="1"/>
  <c r="X130" i="1"/>
  <c r="X121" i="1"/>
  <c r="U117" i="1"/>
  <c r="Y116" i="1"/>
  <c r="X115" i="1"/>
  <c r="X112" i="1"/>
  <c r="Y110" i="1"/>
  <c r="T156" i="1"/>
  <c r="Y97" i="1"/>
  <c r="Y107" i="1"/>
  <c r="U170" i="1"/>
  <c r="T92" i="1"/>
  <c r="Y141" i="1"/>
  <c r="X148" i="1"/>
  <c r="X136" i="1"/>
  <c r="T98" i="1"/>
  <c r="T205" i="1"/>
  <c r="U197" i="1"/>
  <c r="T169" i="1"/>
  <c r="U161" i="1"/>
  <c r="U140" i="1"/>
  <c r="T126" i="1"/>
  <c r="X206" i="1"/>
  <c r="Y198" i="1"/>
  <c r="Y162" i="1"/>
  <c r="Y144" i="1"/>
  <c r="Y90" i="1"/>
  <c r="T209" i="1"/>
  <c r="X187" i="1"/>
  <c r="X145" i="1"/>
  <c r="Y119" i="1"/>
  <c r="T111" i="1"/>
  <c r="U180" i="1"/>
  <c r="Y101" i="1"/>
  <c r="X85" i="1"/>
  <c r="T85" i="1"/>
  <c r="T150" i="1"/>
  <c r="Y146" i="1"/>
  <c r="Y143" i="1"/>
  <c r="U143" i="1"/>
  <c r="T190" i="1"/>
  <c r="U182" i="1"/>
  <c r="U175" i="1"/>
  <c r="U125" i="1"/>
  <c r="T97" i="1"/>
  <c r="U89" i="1"/>
  <c r="U192" i="1"/>
  <c r="U189" i="1"/>
  <c r="X88" i="1"/>
  <c r="U108" i="1"/>
  <c r="U102" i="1"/>
  <c r="S197" i="1"/>
  <c r="S173" i="1"/>
  <c r="S149" i="1"/>
  <c r="S137" i="1"/>
  <c r="S101" i="1"/>
  <c r="U126" i="1"/>
  <c r="U186" i="1"/>
  <c r="U168" i="1"/>
  <c r="U150" i="1"/>
  <c r="W126" i="1"/>
  <c r="W195" i="1"/>
  <c r="S111" i="1"/>
  <c r="S158" i="1"/>
  <c r="S193" i="1"/>
  <c r="S169" i="1"/>
  <c r="S145" i="1"/>
  <c r="S121" i="1"/>
  <c r="S109" i="1"/>
  <c r="S204" i="1"/>
  <c r="S192" i="1"/>
  <c r="S156" i="1"/>
  <c r="S144" i="1"/>
  <c r="S207" i="1"/>
  <c r="W202" i="1"/>
  <c r="S190" i="1"/>
  <c r="S130" i="1"/>
  <c r="S94" i="1"/>
  <c r="W167" i="1"/>
  <c r="S155" i="1"/>
  <c r="W92" i="1"/>
  <c r="W199" i="1"/>
  <c r="W175" i="1"/>
  <c r="W115" i="1"/>
  <c r="S208" i="1"/>
  <c r="W208" i="1"/>
  <c r="W172" i="1"/>
  <c r="S172" i="1"/>
  <c r="W160" i="1"/>
  <c r="S160" i="1"/>
  <c r="W112" i="1"/>
  <c r="S112" i="1"/>
  <c r="W183" i="1"/>
  <c r="S183" i="1"/>
  <c r="W159" i="1"/>
  <c r="S159" i="1"/>
  <c r="W135" i="1"/>
  <c r="S135" i="1"/>
  <c r="W123" i="1"/>
  <c r="S123" i="1"/>
  <c r="W206" i="1"/>
  <c r="S206" i="1"/>
  <c r="S194" i="1"/>
  <c r="W194" i="1"/>
  <c r="W170" i="1"/>
  <c r="S170" i="1"/>
  <c r="W146" i="1"/>
  <c r="S146" i="1"/>
  <c r="S134" i="1"/>
  <c r="W134" i="1"/>
  <c r="W110" i="1"/>
  <c r="S110" i="1"/>
  <c r="S98" i="1"/>
  <c r="W98" i="1"/>
  <c r="S157" i="1"/>
  <c r="W157" i="1"/>
  <c r="W180" i="1"/>
  <c r="S180" i="1"/>
  <c r="S120" i="1"/>
  <c r="W120" i="1"/>
  <c r="W163" i="1"/>
  <c r="S163" i="1"/>
  <c r="W203" i="1"/>
  <c r="S203" i="1"/>
  <c r="S191" i="1"/>
  <c r="W191" i="1"/>
  <c r="S143" i="1"/>
  <c r="W143" i="1"/>
  <c r="S131" i="1"/>
  <c r="W131" i="1"/>
  <c r="S107" i="1"/>
  <c r="W107" i="1"/>
  <c r="S95" i="1"/>
  <c r="W95" i="1"/>
  <c r="S151" i="1"/>
  <c r="W151" i="1"/>
  <c r="W178" i="1"/>
  <c r="S178" i="1"/>
  <c r="W166" i="1"/>
  <c r="S166" i="1"/>
  <c r="W154" i="1"/>
  <c r="S154" i="1"/>
  <c r="W142" i="1"/>
  <c r="S142" i="1"/>
  <c r="W118" i="1"/>
  <c r="S118" i="1"/>
  <c r="W106" i="1"/>
  <c r="S106" i="1"/>
  <c r="S177" i="1"/>
  <c r="W177" i="1"/>
  <c r="S117" i="1"/>
  <c r="W117" i="1"/>
  <c r="W200" i="1"/>
  <c r="S200" i="1"/>
  <c r="S188" i="1"/>
  <c r="W188" i="1"/>
  <c r="W140" i="1"/>
  <c r="S140" i="1"/>
  <c r="W197" i="1"/>
  <c r="W193" i="1"/>
  <c r="S186" i="1"/>
  <c r="S175" i="1"/>
  <c r="W156" i="1"/>
  <c r="W137" i="1"/>
  <c r="W133" i="1"/>
  <c r="W100" i="1"/>
  <c r="W96" i="1"/>
  <c r="S92" i="1"/>
  <c r="W171" i="1"/>
  <c r="S167" i="1"/>
  <c r="S126" i="1"/>
  <c r="W122" i="1"/>
  <c r="S115" i="1"/>
  <c r="W111" i="1"/>
  <c r="W204" i="1"/>
  <c r="S182" i="1"/>
  <c r="W148" i="1"/>
  <c r="W144" i="1"/>
  <c r="W129" i="1"/>
  <c r="W207" i="1"/>
  <c r="W196" i="1"/>
  <c r="W192" i="1"/>
  <c r="S174" i="1"/>
  <c r="W155" i="1"/>
  <c r="W136" i="1"/>
  <c r="S103" i="1"/>
  <c r="W99" i="1"/>
  <c r="W181" i="1"/>
  <c r="W185" i="1"/>
  <c r="W132" i="1"/>
  <c r="W125" i="1"/>
  <c r="W121" i="1"/>
  <c r="S114" i="1"/>
  <c r="S210" i="1"/>
  <c r="S199" i="1"/>
  <c r="S195" i="1"/>
  <c r="W173" i="1"/>
  <c r="S162" i="1"/>
  <c r="W158" i="1"/>
  <c r="S139" i="1"/>
  <c r="S102" i="1"/>
  <c r="W94" i="1"/>
  <c r="S147" i="1"/>
  <c r="W169" i="1"/>
  <c r="S150" i="1"/>
  <c r="W124" i="1"/>
  <c r="W113" i="1"/>
  <c r="W109" i="1"/>
  <c r="S202" i="1"/>
  <c r="W184" i="1"/>
  <c r="W209" i="1"/>
  <c r="S198" i="1"/>
  <c r="S187" i="1"/>
  <c r="W161" i="1"/>
  <c r="S138" i="1"/>
  <c r="W101" i="1"/>
  <c r="W97" i="1"/>
  <c r="W205" i="1"/>
  <c r="W190" i="1"/>
  <c r="W168" i="1"/>
  <c r="W149" i="1"/>
  <c r="S127" i="1"/>
  <c r="W108" i="1"/>
  <c r="S179" i="1"/>
  <c r="W145" i="1"/>
  <c r="W130" i="1"/>
  <c r="W119" i="1"/>
  <c r="S91" i="1"/>
  <c r="W103" i="1"/>
  <c r="S128" i="1"/>
  <c r="W128" i="1"/>
  <c r="W165" i="1"/>
  <c r="S165" i="1"/>
  <c r="S205" i="1"/>
  <c r="S108" i="1"/>
  <c r="W174" i="1"/>
  <c r="W114" i="1"/>
  <c r="W105" i="1"/>
  <c r="S105" i="1"/>
  <c r="S171" i="1"/>
  <c r="S122" i="1"/>
  <c r="W139" i="1"/>
  <c r="W153" i="1"/>
  <c r="S153" i="1"/>
  <c r="S116" i="1"/>
  <c r="W116" i="1"/>
  <c r="S185" i="1"/>
  <c r="W182" i="1"/>
  <c r="S176" i="1"/>
  <c r="W176" i="1"/>
  <c r="W93" i="1"/>
  <c r="S93" i="1"/>
  <c r="S136" i="1"/>
  <c r="W150" i="1"/>
  <c r="W201" i="1"/>
  <c r="S201" i="1"/>
  <c r="S168" i="1"/>
  <c r="S119" i="1"/>
  <c r="S100" i="1"/>
  <c r="W179" i="1"/>
  <c r="W147" i="1"/>
  <c r="W141" i="1"/>
  <c r="S141" i="1"/>
  <c r="S99" i="1"/>
  <c r="W91" i="1"/>
  <c r="W189" i="1"/>
  <c r="S189" i="1"/>
  <c r="S164" i="1"/>
  <c r="W164" i="1"/>
  <c r="S152" i="1"/>
  <c r="W152" i="1"/>
  <c r="S104" i="1"/>
  <c r="W104" i="1"/>
  <c r="S196" i="1"/>
  <c r="S181" i="1"/>
  <c r="S148" i="1"/>
  <c r="S132" i="1"/>
  <c r="S113" i="1"/>
  <c r="S97" i="1"/>
  <c r="W187" i="1"/>
  <c r="W162" i="1"/>
  <c r="W127" i="1"/>
  <c r="W102" i="1"/>
  <c r="S209" i="1"/>
  <c r="S161" i="1"/>
  <c r="S96" i="1"/>
  <c r="S129" i="1"/>
  <c r="G133" i="1"/>
  <c r="G192" i="1"/>
  <c r="D10" i="1" a="1"/>
  <c r="D10" i="1" s="1"/>
  <c r="A11" i="6" a="1"/>
  <c r="A11" i="6" s="1"/>
  <c r="A12" i="6" a="1"/>
  <c r="A12" i="6" s="1"/>
  <c r="A13" i="6" a="1"/>
  <c r="A13" i="6" s="1"/>
  <c r="A14" i="6" a="1"/>
  <c r="A14" i="6" s="1"/>
  <c r="A15" i="6" a="1"/>
  <c r="A15" i="6" s="1"/>
  <c r="A16" i="6" a="1"/>
  <c r="A16" i="6" s="1"/>
  <c r="A17" i="6" a="1"/>
  <c r="A17" i="6" s="1"/>
  <c r="A18" i="6" a="1"/>
  <c r="A18" i="6" s="1"/>
  <c r="A19" i="6" a="1"/>
  <c r="A19" i="6" s="1"/>
  <c r="A20" i="6" a="1"/>
  <c r="A20" i="6" s="1"/>
  <c r="A21" i="6" a="1"/>
  <c r="A21" i="6" s="1"/>
  <c r="A22" i="6" a="1"/>
  <c r="A22" i="6" s="1"/>
  <c r="A23" i="6" a="1"/>
  <c r="A23" i="6" s="1"/>
  <c r="A24" i="6" a="1"/>
  <c r="A24" i="6" s="1"/>
  <c r="A25" i="6" a="1"/>
  <c r="A25" i="6" s="1"/>
  <c r="A26" i="6" a="1"/>
  <c r="A26" i="6" s="1"/>
  <c r="A27" i="6" a="1"/>
  <c r="A27" i="6" s="1"/>
  <c r="A28" i="6" a="1"/>
  <c r="A28" i="6" s="1"/>
  <c r="A29" i="6" a="1"/>
  <c r="A29" i="6" s="1"/>
  <c r="A30" i="6" a="1"/>
  <c r="A30" i="6" s="1"/>
  <c r="A31" i="6" a="1"/>
  <c r="A31" i="6" s="1"/>
  <c r="A32" i="6" a="1"/>
  <c r="A32" i="6" s="1"/>
  <c r="A33" i="6" a="1"/>
  <c r="A33" i="6" s="1"/>
  <c r="A34" i="6" a="1"/>
  <c r="A34" i="6" s="1"/>
  <c r="A35" i="6" a="1"/>
  <c r="A35" i="6" s="1"/>
  <c r="A36" i="6" a="1"/>
  <c r="A36" i="6" s="1"/>
  <c r="A37" i="6" a="1"/>
  <c r="A37" i="6" s="1"/>
  <c r="A38" i="6" a="1"/>
  <c r="A38" i="6" s="1"/>
  <c r="A39" i="6" a="1"/>
  <c r="A39" i="6" s="1"/>
  <c r="A40" i="6" a="1"/>
  <c r="A40" i="6" s="1"/>
  <c r="A41" i="6" a="1"/>
  <c r="A41" i="6" s="1"/>
  <c r="A42" i="6" a="1"/>
  <c r="A42" i="6" s="1"/>
  <c r="A43" i="6" a="1"/>
  <c r="A43" i="6" s="1"/>
  <c r="A44" i="6" a="1"/>
  <c r="A44" i="6" s="1"/>
  <c r="A45" i="6" a="1"/>
  <c r="A45" i="6" s="1"/>
  <c r="A46" i="6" a="1"/>
  <c r="A46" i="6" s="1"/>
  <c r="A47" i="6" a="1"/>
  <c r="A47" i="6" s="1"/>
  <c r="A48" i="6" a="1"/>
  <c r="A48" i="6" s="1"/>
  <c r="A49" i="6" a="1"/>
  <c r="A49" i="6" s="1"/>
  <c r="A50" i="6" a="1"/>
  <c r="A50" i="6" s="1"/>
  <c r="A51" i="6" a="1"/>
  <c r="A51" i="6" s="1"/>
  <c r="A52" i="6" a="1"/>
  <c r="A52" i="6" s="1"/>
  <c r="A53" i="6" a="1"/>
  <c r="A53" i="6" s="1"/>
  <c r="A54" i="6" a="1"/>
  <c r="A54" i="6" s="1"/>
  <c r="A55" i="6" a="1"/>
  <c r="A55" i="6" s="1"/>
  <c r="A56" i="6" a="1"/>
  <c r="A56" i="6" s="1"/>
  <c r="A57" i="6" a="1"/>
  <c r="A57" i="6" s="1"/>
  <c r="A58" i="6" a="1"/>
  <c r="A58" i="6" s="1"/>
  <c r="A59" i="6" a="1"/>
  <c r="A59" i="6" s="1"/>
  <c r="A60" i="6" a="1"/>
  <c r="A60" i="6" s="1"/>
  <c r="A61" i="6" a="1"/>
  <c r="A61" i="6" s="1"/>
  <c r="A62" i="6" a="1"/>
  <c r="A62" i="6" s="1"/>
  <c r="A63" i="6" a="1"/>
  <c r="A63" i="6" s="1"/>
  <c r="A64" i="6" a="1"/>
  <c r="A64" i="6" s="1"/>
  <c r="A65" i="6" a="1"/>
  <c r="A65" i="6" s="1"/>
  <c r="A66" i="6" a="1"/>
  <c r="A66" i="6" s="1"/>
  <c r="A67" i="6" a="1"/>
  <c r="A67" i="6" s="1"/>
  <c r="A68" i="6" a="1"/>
  <c r="A68" i="6" s="1"/>
  <c r="A69" i="6" a="1"/>
  <c r="A69" i="6" s="1"/>
  <c r="A70" i="6" a="1"/>
  <c r="A70" i="6" s="1"/>
  <c r="A71" i="6" a="1"/>
  <c r="A71" i="6" s="1"/>
  <c r="A72" i="6" a="1"/>
  <c r="A72" i="6" s="1"/>
  <c r="A73" i="6" a="1"/>
  <c r="A73" i="6" s="1"/>
  <c r="A74" i="6" a="1"/>
  <c r="A74" i="6" s="1"/>
  <c r="A75" i="6" a="1"/>
  <c r="A75" i="6" s="1"/>
  <c r="A76" i="6" a="1"/>
  <c r="A76" i="6" s="1"/>
  <c r="A77" i="6" a="1"/>
  <c r="A77" i="6" s="1"/>
  <c r="A78" i="6" a="1"/>
  <c r="A78" i="6" s="1"/>
  <c r="A79" i="6" a="1"/>
  <c r="A79" i="6" s="1"/>
  <c r="A81" i="6" a="1"/>
  <c r="A81" i="6" s="1"/>
  <c r="A82" i="6" a="1"/>
  <c r="A82" i="6" s="1"/>
  <c r="A83" i="6" a="1"/>
  <c r="A83" i="6" s="1"/>
  <c r="S83" i="1" s="1"/>
  <c r="A84" i="6" a="1"/>
  <c r="A84" i="6" s="1"/>
  <c r="S84" i="1" s="1"/>
  <c r="A10" i="6" a="1"/>
  <c r="A10" i="6" s="1"/>
  <c r="L46" i="2"/>
  <c r="L34" i="2"/>
  <c r="L35" i="2"/>
  <c r="L33" i="2"/>
  <c r="L29" i="2"/>
  <c r="L22" i="2"/>
  <c r="L17" i="2"/>
  <c r="L14" i="2"/>
  <c r="L13" i="2"/>
  <c r="L4" i="2"/>
  <c r="B49" i="2"/>
  <c r="B48" i="2"/>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B4" i="2"/>
  <c r="I4" i="6"/>
  <c r="S133" i="1" l="1"/>
  <c r="T133" i="1"/>
  <c r="U133" i="1"/>
  <c r="W87" i="1"/>
  <c r="S87" i="1"/>
  <c r="S90" i="1"/>
  <c r="W90" i="1"/>
  <c r="W89" i="1"/>
  <c r="S89" i="1"/>
  <c r="W88" i="1"/>
  <c r="S88" i="1"/>
  <c r="S86" i="1"/>
  <c r="W86" i="1"/>
  <c r="W85" i="1"/>
  <c r="S85" i="1"/>
  <c r="E10" i="1"/>
  <c r="N10" i="6" a="1"/>
  <c r="N10" i="6" s="1"/>
  <c r="M10" i="6" a="1"/>
  <c r="M10" i="6" s="1"/>
  <c r="L10" i="6" a="1"/>
  <c r="L10" i="6" s="1"/>
  <c r="G10" i="1"/>
  <c r="D11" i="1" a="1"/>
  <c r="D11" i="1" s="1"/>
  <c r="H10" i="1" a="1"/>
  <c r="H10" i="1" s="1"/>
  <c r="H11" i="1" a="1"/>
  <c r="H11" i="1" s="1"/>
  <c r="D12" i="1" a="1"/>
  <c r="D12" i="1" s="1"/>
  <c r="H12" i="1" a="1"/>
  <c r="H12" i="1" s="1"/>
  <c r="D13" i="1" a="1"/>
  <c r="D13" i="1" s="1"/>
  <c r="H13" i="1" a="1"/>
  <c r="H13" i="1" s="1"/>
  <c r="E12" i="1" l="1"/>
  <c r="N12" i="6" a="1"/>
  <c r="N12" i="6" s="1"/>
  <c r="G12" i="1"/>
  <c r="L12" i="6" a="1"/>
  <c r="L12" i="6" s="1"/>
  <c r="M12" i="6" a="1"/>
  <c r="M12" i="6" s="1"/>
  <c r="I13" i="1"/>
  <c r="Q13" i="6" a="1"/>
  <c r="Q13" i="6" s="1"/>
  <c r="P13" i="6" a="1"/>
  <c r="P13" i="6" s="1"/>
  <c r="O13" i="6" a="1"/>
  <c r="O13" i="6" s="1"/>
  <c r="I11" i="1"/>
  <c r="Q11" i="6" a="1"/>
  <c r="Q11" i="6" s="1"/>
  <c r="O11" i="6" a="1"/>
  <c r="O11" i="6" s="1"/>
  <c r="AC11" i="1" s="1"/>
  <c r="P11" i="6" a="1"/>
  <c r="P11" i="6" s="1"/>
  <c r="L13" i="6" a="1"/>
  <c r="L13" i="6" s="1"/>
  <c r="G13" i="1"/>
  <c r="M13" i="6" a="1"/>
  <c r="M13" i="6" s="1"/>
  <c r="N13" i="6" a="1"/>
  <c r="N13" i="6" s="1"/>
  <c r="Q10" i="6" a="1"/>
  <c r="Q10" i="6" s="1"/>
  <c r="P10" i="6" a="1"/>
  <c r="P10" i="6" s="1"/>
  <c r="I12" i="1"/>
  <c r="Q12" i="6" a="1"/>
  <c r="Q12" i="6" s="1"/>
  <c r="O12" i="6" a="1"/>
  <c r="O12" i="6" s="1"/>
  <c r="P12" i="6" a="1"/>
  <c r="P12" i="6" s="1"/>
  <c r="L11" i="6" a="1"/>
  <c r="L11" i="6" s="1"/>
  <c r="G11" i="1"/>
  <c r="M11" i="6" a="1"/>
  <c r="M11" i="6" s="1"/>
  <c r="N11" i="6" a="1"/>
  <c r="N11" i="6" s="1"/>
  <c r="O10" i="6" a="1"/>
  <c r="O10" i="6" s="1"/>
  <c r="I10" i="1"/>
  <c r="E11" i="1"/>
  <c r="E13" i="1"/>
  <c r="AC50" i="1"/>
  <c r="AD50" i="1"/>
  <c r="AE50" i="1"/>
  <c r="AC51" i="1"/>
  <c r="AD51" i="1"/>
  <c r="AE51" i="1"/>
  <c r="AC52" i="1"/>
  <c r="AD52" i="1"/>
  <c r="AE52" i="1"/>
  <c r="AC54" i="1"/>
  <c r="AD54" i="1"/>
  <c r="AE54" i="1"/>
  <c r="AC55" i="1"/>
  <c r="AD55" i="1"/>
  <c r="AE55" i="1"/>
  <c r="AC56" i="1"/>
  <c r="AD56" i="1"/>
  <c r="AE56" i="1"/>
  <c r="AC57" i="1"/>
  <c r="AD57" i="1"/>
  <c r="AE57" i="1"/>
  <c r="AC58" i="1"/>
  <c r="AD58" i="1"/>
  <c r="AE58" i="1"/>
  <c r="AC59" i="1"/>
  <c r="AD59" i="1"/>
  <c r="AE59" i="1"/>
  <c r="AC60" i="1"/>
  <c r="AD60" i="1"/>
  <c r="AE60" i="1"/>
  <c r="AC61" i="1"/>
  <c r="AD61" i="1"/>
  <c r="AE61" i="1"/>
  <c r="AC62" i="1"/>
  <c r="AD62" i="1"/>
  <c r="AE62" i="1"/>
  <c r="AC63" i="1"/>
  <c r="AD63" i="1"/>
  <c r="AE63" i="1"/>
  <c r="AC64" i="1"/>
  <c r="AD64" i="1"/>
  <c r="AE64" i="1"/>
  <c r="AC65" i="1"/>
  <c r="AD65" i="1"/>
  <c r="AE65" i="1"/>
  <c r="AC66" i="1"/>
  <c r="AD66" i="1"/>
  <c r="AE66" i="1"/>
  <c r="AC67" i="1"/>
  <c r="AD67" i="1"/>
  <c r="AE67" i="1"/>
  <c r="AC68" i="1"/>
  <c r="AD68" i="1"/>
  <c r="AE68" i="1"/>
  <c r="AC69" i="1"/>
  <c r="AD69" i="1"/>
  <c r="AE69" i="1"/>
  <c r="AC70" i="1"/>
  <c r="AD70" i="1"/>
  <c r="AE70" i="1"/>
  <c r="AC71" i="1"/>
  <c r="AD71" i="1"/>
  <c r="AE71" i="1"/>
  <c r="AC72" i="1"/>
  <c r="AD72" i="1"/>
  <c r="AE72" i="1"/>
  <c r="AC73" i="1"/>
  <c r="AD73" i="1"/>
  <c r="AE73" i="1"/>
  <c r="AC74" i="1"/>
  <c r="AD74" i="1"/>
  <c r="AE74" i="1"/>
  <c r="AC75" i="1"/>
  <c r="AD75" i="1"/>
  <c r="AE75" i="1"/>
  <c r="AC76" i="1"/>
  <c r="AD76" i="1"/>
  <c r="AE76" i="1"/>
  <c r="AC77" i="1"/>
  <c r="AD77" i="1"/>
  <c r="AE77" i="1"/>
  <c r="AC78" i="1"/>
  <c r="AD78" i="1"/>
  <c r="AE78" i="1"/>
  <c r="AC79" i="1"/>
  <c r="AD79" i="1"/>
  <c r="AE79" i="1"/>
  <c r="AC80" i="1"/>
  <c r="AD80" i="1"/>
  <c r="AE80" i="1"/>
  <c r="AC81" i="1"/>
  <c r="AD81" i="1"/>
  <c r="AE81" i="1"/>
  <c r="AC82" i="1"/>
  <c r="AD82" i="1"/>
  <c r="AE82" i="1"/>
  <c r="AC83" i="1"/>
  <c r="AD83" i="1"/>
  <c r="AE83" i="1"/>
  <c r="AC84" i="1"/>
  <c r="AD84" i="1"/>
  <c r="AE84" i="1"/>
  <c r="D50" i="1" a="1"/>
  <c r="D50" i="1" s="1"/>
  <c r="E50" i="1" s="1"/>
  <c r="H50" i="1" a="1"/>
  <c r="H50" i="1" s="1"/>
  <c r="I50" i="1" s="1"/>
  <c r="D51" i="1" a="1"/>
  <c r="D51" i="1" s="1"/>
  <c r="E51" i="1" s="1"/>
  <c r="H51" i="1" a="1"/>
  <c r="H51" i="1" s="1"/>
  <c r="I51" i="1" s="1"/>
  <c r="D52" i="1" a="1"/>
  <c r="D52" i="1" s="1"/>
  <c r="E52" i="1" s="1"/>
  <c r="H52" i="1" a="1"/>
  <c r="H52" i="1" s="1"/>
  <c r="I52" i="1" s="1"/>
  <c r="D53" i="1" a="1"/>
  <c r="D53" i="1" s="1"/>
  <c r="E53" i="1" s="1"/>
  <c r="H53" i="1" a="1"/>
  <c r="H53" i="1" s="1"/>
  <c r="I53" i="1" s="1"/>
  <c r="D54" i="1" a="1"/>
  <c r="D54" i="1" s="1"/>
  <c r="E54" i="1" s="1"/>
  <c r="H54" i="1" a="1"/>
  <c r="H54" i="1" s="1"/>
  <c r="I54" i="1" s="1"/>
  <c r="D55" i="1" a="1"/>
  <c r="D55" i="1" s="1"/>
  <c r="E55" i="1" s="1"/>
  <c r="H55" i="1" a="1"/>
  <c r="H55" i="1" s="1"/>
  <c r="I55" i="1" s="1"/>
  <c r="D56" i="1" a="1"/>
  <c r="D56" i="1" s="1"/>
  <c r="E56" i="1" s="1"/>
  <c r="H56" i="1" a="1"/>
  <c r="H56" i="1" s="1"/>
  <c r="I56" i="1" s="1"/>
  <c r="D57" i="1" a="1"/>
  <c r="D57" i="1" s="1"/>
  <c r="E57" i="1" s="1"/>
  <c r="H57" i="1" a="1"/>
  <c r="H57" i="1" s="1"/>
  <c r="I57" i="1" s="1"/>
  <c r="D58" i="1" a="1"/>
  <c r="D58" i="1" s="1"/>
  <c r="E58" i="1" s="1"/>
  <c r="H58" i="1" a="1"/>
  <c r="H58" i="1" s="1"/>
  <c r="I58" i="1" s="1"/>
  <c r="D59" i="1" a="1"/>
  <c r="D59" i="1" s="1"/>
  <c r="E59" i="1" s="1"/>
  <c r="H59" i="1" a="1"/>
  <c r="H59" i="1" s="1"/>
  <c r="I59" i="1" s="1"/>
  <c r="D60" i="1" a="1"/>
  <c r="D60" i="1" s="1"/>
  <c r="E60" i="1" s="1"/>
  <c r="H60" i="1" a="1"/>
  <c r="H60" i="1" s="1"/>
  <c r="I60" i="1" s="1"/>
  <c r="D61" i="1" a="1"/>
  <c r="D61" i="1" s="1"/>
  <c r="E61" i="1" s="1"/>
  <c r="H61" i="1" a="1"/>
  <c r="H61" i="1" s="1"/>
  <c r="I61" i="1" s="1"/>
  <c r="D62" i="1" a="1"/>
  <c r="D62" i="1" s="1"/>
  <c r="E62" i="1" s="1"/>
  <c r="H62" i="1" a="1"/>
  <c r="H62" i="1" s="1"/>
  <c r="I62" i="1" s="1"/>
  <c r="D63" i="1" a="1"/>
  <c r="D63" i="1" s="1"/>
  <c r="E63" i="1" s="1"/>
  <c r="H63" i="1" a="1"/>
  <c r="H63" i="1" s="1"/>
  <c r="I63" i="1" s="1"/>
  <c r="D64" i="1" a="1"/>
  <c r="D64" i="1" s="1"/>
  <c r="E64" i="1" s="1"/>
  <c r="H64" i="1" a="1"/>
  <c r="H64" i="1" s="1"/>
  <c r="I64" i="1" s="1"/>
  <c r="D65" i="1" a="1"/>
  <c r="D65" i="1" s="1"/>
  <c r="E65" i="1" s="1"/>
  <c r="H65" i="1" a="1"/>
  <c r="H65" i="1" s="1"/>
  <c r="I65" i="1" s="1"/>
  <c r="D66" i="1" a="1"/>
  <c r="D66" i="1" s="1"/>
  <c r="E66" i="1" s="1"/>
  <c r="H66" i="1" a="1"/>
  <c r="H66" i="1" s="1"/>
  <c r="I66" i="1" s="1"/>
  <c r="D67" i="1" a="1"/>
  <c r="D67" i="1" s="1"/>
  <c r="E67" i="1" s="1"/>
  <c r="H67" i="1" a="1"/>
  <c r="H67" i="1" s="1"/>
  <c r="I67" i="1" s="1"/>
  <c r="D68" i="1" a="1"/>
  <c r="D68" i="1" s="1"/>
  <c r="E68" i="1" s="1"/>
  <c r="H68" i="1" a="1"/>
  <c r="H68" i="1" s="1"/>
  <c r="I68" i="1" s="1"/>
  <c r="D69" i="1" a="1"/>
  <c r="D69" i="1" s="1"/>
  <c r="E69" i="1" s="1"/>
  <c r="H69" i="1" a="1"/>
  <c r="H69" i="1" s="1"/>
  <c r="I69" i="1" s="1"/>
  <c r="D70" i="1" a="1"/>
  <c r="D70" i="1" s="1"/>
  <c r="E70" i="1" s="1"/>
  <c r="H70" i="1" a="1"/>
  <c r="H70" i="1" s="1"/>
  <c r="I70" i="1" s="1"/>
  <c r="D71" i="1" a="1"/>
  <c r="D71" i="1" s="1"/>
  <c r="E71" i="1" s="1"/>
  <c r="H71" i="1" a="1"/>
  <c r="H71" i="1" s="1"/>
  <c r="I71" i="1" s="1"/>
  <c r="D72" i="1" a="1"/>
  <c r="D72" i="1" s="1"/>
  <c r="E72" i="1" s="1"/>
  <c r="H72" i="1" a="1"/>
  <c r="H72" i="1" s="1"/>
  <c r="I72" i="1" s="1"/>
  <c r="D73" i="1" a="1"/>
  <c r="D73" i="1" s="1"/>
  <c r="E73" i="1" s="1"/>
  <c r="H73" i="1" a="1"/>
  <c r="H73" i="1" s="1"/>
  <c r="I73" i="1" s="1"/>
  <c r="D74" i="1" a="1"/>
  <c r="D74" i="1" s="1"/>
  <c r="E74" i="1" s="1"/>
  <c r="H74" i="1" a="1"/>
  <c r="H74" i="1" s="1"/>
  <c r="I74" i="1" s="1"/>
  <c r="D75" i="1" a="1"/>
  <c r="D75" i="1" s="1"/>
  <c r="E75" i="1" s="1"/>
  <c r="H75" i="1" a="1"/>
  <c r="H75" i="1" s="1"/>
  <c r="I75" i="1" s="1"/>
  <c r="D76" i="1" a="1"/>
  <c r="D76" i="1" s="1"/>
  <c r="E76" i="1" s="1"/>
  <c r="H76" i="1" a="1"/>
  <c r="H76" i="1" s="1"/>
  <c r="I76" i="1" s="1"/>
  <c r="D77" i="1" a="1"/>
  <c r="D77" i="1" s="1"/>
  <c r="E77" i="1" s="1"/>
  <c r="H77" i="1" a="1"/>
  <c r="H77" i="1" s="1"/>
  <c r="I77" i="1" s="1"/>
  <c r="D78" i="1" a="1"/>
  <c r="D78" i="1" s="1"/>
  <c r="E78" i="1" s="1"/>
  <c r="H78" i="1" a="1"/>
  <c r="H78" i="1" s="1"/>
  <c r="I78" i="1" s="1"/>
  <c r="D79" i="1" a="1"/>
  <c r="D79" i="1" s="1"/>
  <c r="H79" i="1" a="1"/>
  <c r="H79" i="1" s="1"/>
  <c r="I79" i="1" s="1"/>
  <c r="D80" i="1" a="1"/>
  <c r="D80" i="1" s="1"/>
  <c r="E80" i="1" s="1"/>
  <c r="H80" i="1" a="1"/>
  <c r="H80" i="1" s="1"/>
  <c r="I80" i="1" s="1"/>
  <c r="D81" i="1" a="1"/>
  <c r="D81" i="1" s="1"/>
  <c r="H81" i="1" a="1"/>
  <c r="H81" i="1" s="1"/>
  <c r="I81" i="1" s="1"/>
  <c r="D82" i="1" a="1"/>
  <c r="D82" i="1" s="1"/>
  <c r="H82" i="1" a="1"/>
  <c r="H82" i="1" s="1"/>
  <c r="I82" i="1" s="1"/>
  <c r="D83" i="1" a="1"/>
  <c r="D83" i="1" s="1"/>
  <c r="H83" i="1" a="1"/>
  <c r="H83" i="1" s="1"/>
  <c r="I83" i="1" s="1"/>
  <c r="D84" i="1" a="1"/>
  <c r="D84" i="1" s="1"/>
  <c r="H84" i="1" a="1"/>
  <c r="H84" i="1" s="1"/>
  <c r="I84" i="1" s="1"/>
  <c r="D206" i="1" a="1"/>
  <c r="D206" i="1" s="1"/>
  <c r="H206" i="1" a="1"/>
  <c r="H206" i="1" s="1"/>
  <c r="I206" i="1" s="1"/>
  <c r="D207" i="1" a="1"/>
  <c r="D207" i="1" s="1"/>
  <c r="H207" i="1" a="1"/>
  <c r="H207" i="1" s="1"/>
  <c r="I207" i="1" s="1"/>
  <c r="D208" i="1" a="1"/>
  <c r="D208" i="1" s="1"/>
  <c r="H208" i="1" a="1"/>
  <c r="H208" i="1" s="1"/>
  <c r="I208" i="1" s="1"/>
  <c r="D209" i="1" a="1"/>
  <c r="D209" i="1" s="1"/>
  <c r="H209" i="1" a="1"/>
  <c r="H209" i="1" s="1"/>
  <c r="I209" i="1" s="1"/>
  <c r="D210" i="1" a="1"/>
  <c r="D210" i="1" s="1"/>
  <c r="H210" i="1" a="1"/>
  <c r="H210" i="1" s="1"/>
  <c r="I210" i="1" s="1"/>
  <c r="G210" i="1" l="1"/>
  <c r="G206" i="1"/>
  <c r="N81" i="6" a="1"/>
  <c r="N81" i="6" s="1"/>
  <c r="G81" i="1"/>
  <c r="L81" i="6" a="1"/>
  <c r="L81" i="6" s="1"/>
  <c r="M81" i="6" a="1"/>
  <c r="M81" i="6" s="1"/>
  <c r="AA81" i="1" s="1"/>
  <c r="O84" i="6" a="1"/>
  <c r="O84" i="6" s="1"/>
  <c r="P84" i="6" a="1"/>
  <c r="P84" i="6" s="1"/>
  <c r="Q84" i="6" a="1"/>
  <c r="Q84" i="6" s="1"/>
  <c r="Q82" i="6" a="1"/>
  <c r="Q82" i="6" s="1"/>
  <c r="O82" i="6" a="1"/>
  <c r="O82" i="6" s="1"/>
  <c r="P82" i="6" a="1"/>
  <c r="P82" i="6" s="1"/>
  <c r="Q80" i="6" a="1"/>
  <c r="Q80" i="6" s="1"/>
  <c r="O80" i="6" a="1"/>
  <c r="O80" i="6" s="1"/>
  <c r="P80" i="6" a="1"/>
  <c r="P80" i="6" s="1"/>
  <c r="Q78" i="6" a="1"/>
  <c r="Q78" i="6" s="1"/>
  <c r="O78" i="6" a="1"/>
  <c r="O78" i="6" s="1"/>
  <c r="P78" i="6" a="1"/>
  <c r="P78" i="6" s="1"/>
  <c r="P76" i="6" a="1"/>
  <c r="P76" i="6" s="1"/>
  <c r="Q76" i="6" a="1"/>
  <c r="Q76" i="6" s="1"/>
  <c r="O76" i="6" a="1"/>
  <c r="O76" i="6" s="1"/>
  <c r="P74" i="6" a="1"/>
  <c r="P74" i="6" s="1"/>
  <c r="Q74" i="6" a="1"/>
  <c r="Q74" i="6" s="1"/>
  <c r="O74" i="6" a="1"/>
  <c r="O74" i="6" s="1"/>
  <c r="P72" i="6" a="1"/>
  <c r="P72" i="6" s="1"/>
  <c r="Q72" i="6" a="1"/>
  <c r="Q72" i="6" s="1"/>
  <c r="O72" i="6" a="1"/>
  <c r="O72" i="6" s="1"/>
  <c r="P70" i="6" a="1"/>
  <c r="P70" i="6" s="1"/>
  <c r="Q70" i="6" a="1"/>
  <c r="Q70" i="6" s="1"/>
  <c r="O70" i="6" a="1"/>
  <c r="O70" i="6" s="1"/>
  <c r="P68" i="6" a="1"/>
  <c r="P68" i="6" s="1"/>
  <c r="Q68" i="6" a="1"/>
  <c r="Q68" i="6" s="1"/>
  <c r="O68" i="6" a="1"/>
  <c r="O68" i="6" s="1"/>
  <c r="O66" i="6" a="1"/>
  <c r="O66" i="6" s="1"/>
  <c r="P66" i="6" a="1"/>
  <c r="P66" i="6" s="1"/>
  <c r="Q66" i="6" a="1"/>
  <c r="Q66" i="6" s="1"/>
  <c r="Q64" i="6" a="1"/>
  <c r="Q64" i="6" s="1"/>
  <c r="O64" i="6" a="1"/>
  <c r="O64" i="6" s="1"/>
  <c r="P64" i="6" a="1"/>
  <c r="P64" i="6" s="1"/>
  <c r="Q62" i="6" a="1"/>
  <c r="Q62" i="6" s="1"/>
  <c r="O62" i="6" a="1"/>
  <c r="O62" i="6" s="1"/>
  <c r="P62" i="6" a="1"/>
  <c r="P62" i="6" s="1"/>
  <c r="Q60" i="6" a="1"/>
  <c r="Q60" i="6" s="1"/>
  <c r="O60" i="6" a="1"/>
  <c r="O60" i="6" s="1"/>
  <c r="P60" i="6" a="1"/>
  <c r="P60" i="6" s="1"/>
  <c r="Q58" i="6" a="1"/>
  <c r="Q58" i="6" s="1"/>
  <c r="O58" i="6" a="1"/>
  <c r="O58" i="6" s="1"/>
  <c r="P58" i="6" a="1"/>
  <c r="P58" i="6" s="1"/>
  <c r="P56" i="6" a="1"/>
  <c r="P56" i="6" s="1"/>
  <c r="Q56" i="6" a="1"/>
  <c r="Q56" i="6" s="1"/>
  <c r="O56" i="6" a="1"/>
  <c r="O56" i="6" s="1"/>
  <c r="O54" i="6" a="1"/>
  <c r="O54" i="6" s="1"/>
  <c r="P54" i="6" a="1"/>
  <c r="P54" i="6" s="1"/>
  <c r="Q54" i="6" a="1"/>
  <c r="Q54" i="6" s="1"/>
  <c r="Q52" i="6" a="1"/>
  <c r="Q52" i="6" s="1"/>
  <c r="O52" i="6" a="1"/>
  <c r="O52" i="6" s="1"/>
  <c r="P52" i="6" a="1"/>
  <c r="P52" i="6" s="1"/>
  <c r="O50" i="6" a="1"/>
  <c r="O50" i="6" s="1"/>
  <c r="P50" i="6" a="1"/>
  <c r="P50" i="6" s="1"/>
  <c r="Q50" i="6" a="1"/>
  <c r="Q50" i="6" s="1"/>
  <c r="G209" i="1"/>
  <c r="L82" i="6" a="1"/>
  <c r="L82" i="6" s="1"/>
  <c r="M82" i="6" a="1"/>
  <c r="M82" i="6" s="1"/>
  <c r="AA82" i="1" s="1"/>
  <c r="G82" i="1"/>
  <c r="N82" i="6" a="1"/>
  <c r="N82" i="6" s="1"/>
  <c r="M78" i="6" a="1"/>
  <c r="M78" i="6" s="1"/>
  <c r="AA78" i="1" s="1"/>
  <c r="N78" i="6" a="1"/>
  <c r="N78" i="6" s="1"/>
  <c r="L78" i="6" a="1"/>
  <c r="L78" i="6" s="1"/>
  <c r="G78" i="1"/>
  <c r="M76" i="6" a="1"/>
  <c r="M76" i="6" s="1"/>
  <c r="G76" i="1"/>
  <c r="N76" i="6" a="1"/>
  <c r="N76" i="6" s="1"/>
  <c r="L76" i="6" a="1"/>
  <c r="L76" i="6" s="1"/>
  <c r="M74" i="6" a="1"/>
  <c r="M74" i="6" s="1"/>
  <c r="N74" i="6" a="1"/>
  <c r="N74" i="6" s="1"/>
  <c r="G74" i="1"/>
  <c r="L74" i="6" a="1"/>
  <c r="L74" i="6" s="1"/>
  <c r="G72" i="1"/>
  <c r="M72" i="6" a="1"/>
  <c r="M72" i="6" s="1"/>
  <c r="N72" i="6" a="1"/>
  <c r="N72" i="6" s="1"/>
  <c r="L72" i="6" a="1"/>
  <c r="L72" i="6" s="1"/>
  <c r="M70" i="6" a="1"/>
  <c r="M70" i="6" s="1"/>
  <c r="N70" i="6" a="1"/>
  <c r="N70" i="6" s="1"/>
  <c r="G70" i="1"/>
  <c r="L70" i="6" a="1"/>
  <c r="L70" i="6" s="1"/>
  <c r="G68" i="1"/>
  <c r="M68" i="6" a="1"/>
  <c r="M68" i="6" s="1"/>
  <c r="N68" i="6" a="1"/>
  <c r="N68" i="6" s="1"/>
  <c r="L68" i="6" a="1"/>
  <c r="L68" i="6" s="1"/>
  <c r="M66" i="6" a="1"/>
  <c r="M66" i="6" s="1"/>
  <c r="N66" i="6" a="1"/>
  <c r="N66" i="6" s="1"/>
  <c r="G66" i="1"/>
  <c r="L66" i="6" a="1"/>
  <c r="L66" i="6" s="1"/>
  <c r="M64" i="6" a="1"/>
  <c r="M64" i="6" s="1"/>
  <c r="G64" i="1"/>
  <c r="N64" i="6" a="1"/>
  <c r="N64" i="6" s="1"/>
  <c r="L64" i="6" a="1"/>
  <c r="L64" i="6" s="1"/>
  <c r="L62" i="6" a="1"/>
  <c r="L62" i="6" s="1"/>
  <c r="M62" i="6" a="1"/>
  <c r="M62" i="6" s="1"/>
  <c r="N62" i="6" a="1"/>
  <c r="N62" i="6" s="1"/>
  <c r="G62" i="1"/>
  <c r="G60" i="1"/>
  <c r="L60" i="6" a="1"/>
  <c r="L60" i="6" s="1"/>
  <c r="M60" i="6" a="1"/>
  <c r="M60" i="6" s="1"/>
  <c r="N60" i="6" a="1"/>
  <c r="N60" i="6" s="1"/>
  <c r="L58" i="6" a="1"/>
  <c r="L58" i="6" s="1"/>
  <c r="M58" i="6" a="1"/>
  <c r="M58" i="6" s="1"/>
  <c r="G58" i="1"/>
  <c r="N58" i="6" a="1"/>
  <c r="N58" i="6" s="1"/>
  <c r="L56" i="6" a="1"/>
  <c r="L56" i="6" s="1"/>
  <c r="G56" i="1"/>
  <c r="M56" i="6" a="1"/>
  <c r="M56" i="6" s="1"/>
  <c r="N56" i="6" a="1"/>
  <c r="N56" i="6" s="1"/>
  <c r="L54" i="6" a="1"/>
  <c r="L54" i="6" s="1"/>
  <c r="M54" i="6" a="1"/>
  <c r="M54" i="6" s="1"/>
  <c r="G54" i="1"/>
  <c r="N54" i="6" a="1"/>
  <c r="N54" i="6" s="1"/>
  <c r="N52" i="6" a="1"/>
  <c r="N52" i="6" s="1"/>
  <c r="G52" i="1"/>
  <c r="L52" i="6" a="1"/>
  <c r="L52" i="6" s="1"/>
  <c r="M52" i="6" a="1"/>
  <c r="M52" i="6" s="1"/>
  <c r="M50" i="6" a="1"/>
  <c r="M50" i="6" s="1"/>
  <c r="N50" i="6" a="1"/>
  <c r="N50" i="6" s="1"/>
  <c r="G50" i="1"/>
  <c r="L50" i="6" a="1"/>
  <c r="L50" i="6" s="1"/>
  <c r="G207" i="1"/>
  <c r="L84" i="6" a="1"/>
  <c r="L84" i="6" s="1"/>
  <c r="M84" i="6" a="1"/>
  <c r="M84" i="6" s="1"/>
  <c r="AA84" i="1" s="1"/>
  <c r="N84" i="6" a="1"/>
  <c r="N84" i="6" s="1"/>
  <c r="G84" i="1"/>
  <c r="N80" i="6" a="1"/>
  <c r="N80" i="6" s="1"/>
  <c r="L80" i="6" a="1"/>
  <c r="L80" i="6" s="1"/>
  <c r="M80" i="6" a="1"/>
  <c r="M80" i="6" s="1"/>
  <c r="AA80" i="1" s="1"/>
  <c r="G80" i="1"/>
  <c r="O83" i="6" a="1"/>
  <c r="O83" i="6" s="1"/>
  <c r="P83" i="6" a="1"/>
  <c r="P83" i="6" s="1"/>
  <c r="Q83" i="6" a="1"/>
  <c r="Q83" i="6" s="1"/>
  <c r="Q81" i="6" a="1"/>
  <c r="Q81" i="6" s="1"/>
  <c r="O81" i="6" a="1"/>
  <c r="O81" i="6" s="1"/>
  <c r="P81" i="6" a="1"/>
  <c r="P81" i="6" s="1"/>
  <c r="Q79" i="6" a="1"/>
  <c r="Q79" i="6" s="1"/>
  <c r="O79" i="6" a="1"/>
  <c r="O79" i="6" s="1"/>
  <c r="P79" i="6" a="1"/>
  <c r="P79" i="6" s="1"/>
  <c r="P77" i="6" a="1"/>
  <c r="P77" i="6" s="1"/>
  <c r="Q77" i="6" a="1"/>
  <c r="Q77" i="6" s="1"/>
  <c r="O77" i="6" a="1"/>
  <c r="O77" i="6" s="1"/>
  <c r="P75" i="6" a="1"/>
  <c r="P75" i="6" s="1"/>
  <c r="Q75" i="6" a="1"/>
  <c r="Q75" i="6" s="1"/>
  <c r="O75" i="6" a="1"/>
  <c r="O75" i="6" s="1"/>
  <c r="Q73" i="6" a="1"/>
  <c r="Q73" i="6" s="1"/>
  <c r="O73" i="6" a="1"/>
  <c r="O73" i="6" s="1"/>
  <c r="P73" i="6" a="1"/>
  <c r="P73" i="6" s="1"/>
  <c r="P71" i="6" a="1"/>
  <c r="P71" i="6" s="1"/>
  <c r="Q71" i="6" a="1"/>
  <c r="Q71" i="6" s="1"/>
  <c r="O71" i="6" a="1"/>
  <c r="O71" i="6" s="1"/>
  <c r="P69" i="6" a="1"/>
  <c r="P69" i="6" s="1"/>
  <c r="Q69" i="6" a="1"/>
  <c r="Q69" i="6" s="1"/>
  <c r="O69" i="6" a="1"/>
  <c r="O69" i="6" s="1"/>
  <c r="P67" i="6" a="1"/>
  <c r="P67" i="6" s="1"/>
  <c r="Q67" i="6" a="1"/>
  <c r="Q67" i="6" s="1"/>
  <c r="O67" i="6" a="1"/>
  <c r="O67" i="6" s="1"/>
  <c r="O65" i="6" a="1"/>
  <c r="O65" i="6" s="1"/>
  <c r="P65" i="6" a="1"/>
  <c r="P65" i="6" s="1"/>
  <c r="Q65" i="6" a="1"/>
  <c r="Q65" i="6" s="1"/>
  <c r="Q63" i="6" a="1"/>
  <c r="Q63" i="6" s="1"/>
  <c r="O63" i="6" a="1"/>
  <c r="O63" i="6" s="1"/>
  <c r="P63" i="6" a="1"/>
  <c r="P63" i="6" s="1"/>
  <c r="Q61" i="6" a="1"/>
  <c r="Q61" i="6" s="1"/>
  <c r="O61" i="6" a="1"/>
  <c r="O61" i="6" s="1"/>
  <c r="P61" i="6" a="1"/>
  <c r="P61" i="6" s="1"/>
  <c r="Q59" i="6" a="1"/>
  <c r="Q59" i="6" s="1"/>
  <c r="O59" i="6" a="1"/>
  <c r="O59" i="6" s="1"/>
  <c r="P59" i="6" a="1"/>
  <c r="P59" i="6" s="1"/>
  <c r="Q57" i="6" a="1"/>
  <c r="Q57" i="6" s="1"/>
  <c r="O57" i="6" a="1"/>
  <c r="O57" i="6" s="1"/>
  <c r="P57" i="6" a="1"/>
  <c r="P57" i="6" s="1"/>
  <c r="O55" i="6" a="1"/>
  <c r="O55" i="6" s="1"/>
  <c r="P55" i="6" a="1"/>
  <c r="P55" i="6" s="1"/>
  <c r="Q55" i="6" a="1"/>
  <c r="Q55" i="6" s="1"/>
  <c r="Q53" i="6" a="1"/>
  <c r="Q53" i="6" s="1"/>
  <c r="O53" i="6" a="1"/>
  <c r="O53" i="6" s="1"/>
  <c r="P53" i="6" a="1"/>
  <c r="P53" i="6" s="1"/>
  <c r="Q51" i="6" a="1"/>
  <c r="Q51" i="6" s="1"/>
  <c r="O51" i="6" a="1"/>
  <c r="O51" i="6" s="1"/>
  <c r="P51" i="6" a="1"/>
  <c r="P51" i="6" s="1"/>
  <c r="G208" i="1"/>
  <c r="N83" i="6" a="1"/>
  <c r="N83" i="6" s="1"/>
  <c r="L83" i="6" a="1"/>
  <c r="L83" i="6" s="1"/>
  <c r="M83" i="6" a="1"/>
  <c r="M83" i="6" s="1"/>
  <c r="AA83" i="1" s="1"/>
  <c r="G83" i="1"/>
  <c r="N79" i="6" a="1"/>
  <c r="N79" i="6" s="1"/>
  <c r="L79" i="6" a="1"/>
  <c r="L79" i="6" s="1"/>
  <c r="M79" i="6" a="1"/>
  <c r="M79" i="6" s="1"/>
  <c r="AA79" i="1" s="1"/>
  <c r="G79" i="1"/>
  <c r="N77" i="6" a="1"/>
  <c r="N77" i="6" s="1"/>
  <c r="AB77" i="1" s="1"/>
  <c r="G77" i="1"/>
  <c r="L77" i="6" a="1"/>
  <c r="L77" i="6" s="1"/>
  <c r="M77" i="6" a="1"/>
  <c r="M77" i="6" s="1"/>
  <c r="M75" i="6" a="1"/>
  <c r="M75" i="6" s="1"/>
  <c r="N75" i="6" a="1"/>
  <c r="N75" i="6" s="1"/>
  <c r="L75" i="6" a="1"/>
  <c r="L75" i="6" s="1"/>
  <c r="G75" i="1"/>
  <c r="L73" i="6" a="1"/>
  <c r="L73" i="6" s="1"/>
  <c r="M73" i="6" a="1"/>
  <c r="M73" i="6" s="1"/>
  <c r="G73" i="1"/>
  <c r="N73" i="6" a="1"/>
  <c r="N73" i="6" s="1"/>
  <c r="L71" i="6" a="1"/>
  <c r="L71" i="6" s="1"/>
  <c r="M71" i="6" a="1"/>
  <c r="M71" i="6" s="1"/>
  <c r="N71" i="6" a="1"/>
  <c r="N71" i="6" s="1"/>
  <c r="G71" i="1"/>
  <c r="M69" i="6" a="1"/>
  <c r="M69" i="6" s="1"/>
  <c r="G69" i="1"/>
  <c r="N69" i="6" a="1"/>
  <c r="N69" i="6" s="1"/>
  <c r="L69" i="6" a="1"/>
  <c r="L69" i="6" s="1"/>
  <c r="M67" i="6" a="1"/>
  <c r="M67" i="6" s="1"/>
  <c r="N67" i="6" a="1"/>
  <c r="N67" i="6" s="1"/>
  <c r="L67" i="6" a="1"/>
  <c r="L67" i="6" s="1"/>
  <c r="G67" i="1"/>
  <c r="M65" i="6" a="1"/>
  <c r="M65" i="6" s="1"/>
  <c r="G65" i="1"/>
  <c r="N65" i="6" a="1"/>
  <c r="N65" i="6" s="1"/>
  <c r="L65" i="6" a="1"/>
  <c r="L65" i="6" s="1"/>
  <c r="L63" i="6" a="1"/>
  <c r="L63" i="6" s="1"/>
  <c r="M63" i="6" a="1"/>
  <c r="M63" i="6" s="1"/>
  <c r="N63" i="6" a="1"/>
  <c r="N63" i="6" s="1"/>
  <c r="G63" i="1"/>
  <c r="L61" i="6" a="1"/>
  <c r="L61" i="6" s="1"/>
  <c r="M61" i="6" a="1"/>
  <c r="M61" i="6" s="1"/>
  <c r="G61" i="1"/>
  <c r="N61" i="6" a="1"/>
  <c r="N61" i="6" s="1"/>
  <c r="N59" i="6" a="1"/>
  <c r="N59" i="6" s="1"/>
  <c r="L59" i="6" a="1"/>
  <c r="L59" i="6" s="1"/>
  <c r="M59" i="6" a="1"/>
  <c r="M59" i="6" s="1"/>
  <c r="G59" i="1"/>
  <c r="N57" i="6" a="1"/>
  <c r="N57" i="6" s="1"/>
  <c r="L57" i="6" a="1"/>
  <c r="L57" i="6" s="1"/>
  <c r="G57" i="1"/>
  <c r="M57" i="6" a="1"/>
  <c r="M57" i="6" s="1"/>
  <c r="L55" i="6" a="1"/>
  <c r="L55" i="6" s="1"/>
  <c r="M55" i="6" a="1"/>
  <c r="M55" i="6" s="1"/>
  <c r="N55" i="6" a="1"/>
  <c r="N55" i="6" s="1"/>
  <c r="G55" i="1"/>
  <c r="L53" i="6" a="1"/>
  <c r="L53" i="6" s="1"/>
  <c r="G53" i="1"/>
  <c r="M53" i="6" a="1"/>
  <c r="M53" i="6" s="1"/>
  <c r="N53" i="6" a="1"/>
  <c r="N53" i="6" s="1"/>
  <c r="N51" i="6" a="1"/>
  <c r="N51" i="6" s="1"/>
  <c r="L51" i="6" a="1"/>
  <c r="L51" i="6" s="1"/>
  <c r="M51" i="6" a="1"/>
  <c r="M51" i="6" s="1"/>
  <c r="G51" i="1"/>
  <c r="P39" i="2"/>
  <c r="P45" i="2"/>
  <c r="O31" i="2"/>
  <c r="P31" i="2"/>
  <c r="Q31" i="2"/>
  <c r="R31" i="2"/>
  <c r="O32" i="2"/>
  <c r="P32" i="2"/>
  <c r="Q32" i="2"/>
  <c r="R32" i="2"/>
  <c r="O33" i="2"/>
  <c r="P33" i="2"/>
  <c r="Q33" i="2"/>
  <c r="R33" i="2"/>
  <c r="O34" i="2"/>
  <c r="P34" i="2"/>
  <c r="Q34" i="2"/>
  <c r="R34" i="2"/>
  <c r="O35" i="2"/>
  <c r="P35" i="2"/>
  <c r="Q35" i="2"/>
  <c r="R35" i="2"/>
  <c r="O36" i="2"/>
  <c r="P36" i="2"/>
  <c r="Q36" i="2"/>
  <c r="R36" i="2"/>
  <c r="O37" i="2"/>
  <c r="P37" i="2"/>
  <c r="Q37" i="2"/>
  <c r="R37" i="2"/>
  <c r="O38" i="2"/>
  <c r="P38" i="2"/>
  <c r="Q38" i="2"/>
  <c r="R38" i="2"/>
  <c r="O39" i="2"/>
  <c r="Q39" i="2"/>
  <c r="R39" i="2"/>
  <c r="O40" i="2"/>
  <c r="P40" i="2"/>
  <c r="Q40" i="2"/>
  <c r="R40" i="2"/>
  <c r="O41" i="2"/>
  <c r="P41" i="2"/>
  <c r="Q41" i="2"/>
  <c r="R41" i="2"/>
  <c r="O42" i="2"/>
  <c r="P42" i="2"/>
  <c r="Q42" i="2"/>
  <c r="R42" i="2"/>
  <c r="O43" i="2"/>
  <c r="P43" i="2"/>
  <c r="Q43" i="2"/>
  <c r="R43" i="2"/>
  <c r="O44" i="2"/>
  <c r="P44" i="2"/>
  <c r="Q44" i="2"/>
  <c r="R44" i="2"/>
  <c r="O45" i="2"/>
  <c r="Q45" i="2"/>
  <c r="R45" i="2"/>
  <c r="O46" i="2"/>
  <c r="P46" i="2"/>
  <c r="Q46" i="2"/>
  <c r="R46" i="2"/>
  <c r="O47" i="2"/>
  <c r="P47" i="2"/>
  <c r="Q47" i="2"/>
  <c r="R47" i="2"/>
  <c r="O48" i="2"/>
  <c r="P48" i="2"/>
  <c r="Q48" i="2"/>
  <c r="R48" i="2"/>
  <c r="O49" i="2"/>
  <c r="P49" i="2"/>
  <c r="Q49" i="2"/>
  <c r="R49" i="2"/>
  <c r="O50" i="2"/>
  <c r="P50" i="2"/>
  <c r="Q50" i="2"/>
  <c r="R50" i="2"/>
  <c r="O51" i="2"/>
  <c r="P51" i="2"/>
  <c r="Q51" i="2"/>
  <c r="R51" i="2"/>
  <c r="O52" i="2"/>
  <c r="P52" i="2"/>
  <c r="Q52" i="2"/>
  <c r="R52" i="2"/>
  <c r="O53" i="2"/>
  <c r="P53" i="2"/>
  <c r="Q53" i="2"/>
  <c r="R53" i="2"/>
  <c r="O54" i="2"/>
  <c r="O55" i="2"/>
  <c r="P55" i="2"/>
  <c r="Q55" i="2"/>
  <c r="R55" i="2"/>
  <c r="O56" i="2"/>
  <c r="P56" i="2"/>
  <c r="Q56" i="2"/>
  <c r="R56" i="2"/>
  <c r="O57" i="2"/>
  <c r="P57" i="2"/>
  <c r="Q57" i="2"/>
  <c r="R57" i="2"/>
  <c r="O58" i="2"/>
  <c r="P58" i="2"/>
  <c r="Q58" i="2"/>
  <c r="R58" i="2"/>
  <c r="O59" i="2"/>
  <c r="P59" i="2"/>
  <c r="Q59" i="2"/>
  <c r="R59" i="2"/>
  <c r="O60" i="2"/>
  <c r="P60" i="2"/>
  <c r="Q60" i="2"/>
  <c r="R60" i="2"/>
  <c r="O61" i="2"/>
  <c r="P61" i="2"/>
  <c r="Q61" i="2"/>
  <c r="R61" i="2"/>
  <c r="O62" i="2"/>
  <c r="P62" i="2"/>
  <c r="Q62" i="2"/>
  <c r="R62" i="2"/>
  <c r="O63" i="2"/>
  <c r="P63" i="2"/>
  <c r="Q63" i="2"/>
  <c r="R63" i="2"/>
  <c r="O64" i="2"/>
  <c r="P64" i="2"/>
  <c r="Q64" i="2"/>
  <c r="R64" i="2"/>
  <c r="O65" i="2"/>
  <c r="P65" i="2"/>
  <c r="Q65" i="2"/>
  <c r="R65" i="2"/>
  <c r="O66" i="2"/>
  <c r="P66" i="2"/>
  <c r="Q66" i="2"/>
  <c r="R66" i="2"/>
  <c r="O67" i="2"/>
  <c r="P67" i="2"/>
  <c r="Q67" i="2"/>
  <c r="R67" i="2"/>
  <c r="O68" i="2"/>
  <c r="P68" i="2"/>
  <c r="Q68" i="2"/>
  <c r="R68" i="2"/>
  <c r="AB80" i="1" l="1"/>
  <c r="AB84" i="1"/>
  <c r="Z84" i="1"/>
  <c r="AB79" i="1"/>
  <c r="Z82" i="1"/>
  <c r="Z81" i="1"/>
  <c r="AB78" i="1"/>
  <c r="AB82" i="1"/>
  <c r="AA77" i="1"/>
  <c r="Z80" i="1"/>
  <c r="AB83" i="1"/>
  <c r="Z79" i="1"/>
  <c r="Z83" i="1"/>
  <c r="Z77" i="1"/>
  <c r="AB81" i="1"/>
  <c r="Z78" i="1"/>
  <c r="D15" i="1" l="1" a="1"/>
  <c r="D15" i="1" s="1"/>
  <c r="E15" i="1" s="1"/>
  <c r="V51" i="2"/>
  <c r="O69" i="2"/>
  <c r="P69" i="2"/>
  <c r="Q69" i="2"/>
  <c r="R69" i="2"/>
  <c r="O70" i="2"/>
  <c r="P70" i="2"/>
  <c r="Q70" i="2"/>
  <c r="R70" i="2"/>
  <c r="O75" i="2"/>
  <c r="P75" i="2"/>
  <c r="Q75" i="2"/>
  <c r="R75" i="2"/>
  <c r="X51" i="2"/>
  <c r="W51" i="2"/>
  <c r="L15" i="6" l="1" a="1"/>
  <c r="L15" i="6" s="1"/>
  <c r="N15" i="6" a="1"/>
  <c r="N15" i="6" s="1"/>
  <c r="M15" i="6" a="1"/>
  <c r="M15" i="6" s="1"/>
  <c r="G15" i="1"/>
  <c r="H14" i="1" a="1"/>
  <c r="H14" i="1" s="1"/>
  <c r="I14" i="1" s="1"/>
  <c r="H15" i="1" a="1"/>
  <c r="H15" i="1" s="1"/>
  <c r="I15" i="1" s="1"/>
  <c r="H16" i="1" a="1"/>
  <c r="H16" i="1" s="1"/>
  <c r="I16" i="1" s="1"/>
  <c r="H17" i="1" a="1"/>
  <c r="H17" i="1" s="1"/>
  <c r="I17" i="1" s="1"/>
  <c r="H18" i="1" a="1"/>
  <c r="H18" i="1" s="1"/>
  <c r="I18" i="1" s="1"/>
  <c r="H19" i="1" a="1"/>
  <c r="H19" i="1" s="1"/>
  <c r="I19" i="1" s="1"/>
  <c r="H20" i="1" a="1"/>
  <c r="H20" i="1" s="1"/>
  <c r="I20" i="1" s="1"/>
  <c r="H21" i="1" a="1"/>
  <c r="H21" i="1" s="1"/>
  <c r="I21" i="1" s="1"/>
  <c r="H22" i="1" a="1"/>
  <c r="H22" i="1" s="1"/>
  <c r="I22" i="1" s="1"/>
  <c r="H23" i="1" a="1"/>
  <c r="H23" i="1" s="1"/>
  <c r="I23" i="1" s="1"/>
  <c r="H24" i="1" a="1"/>
  <c r="H24" i="1" s="1"/>
  <c r="I24" i="1" s="1"/>
  <c r="H25" i="1" a="1"/>
  <c r="H25" i="1" s="1"/>
  <c r="I25" i="1" s="1"/>
  <c r="H26" i="1" a="1"/>
  <c r="H26" i="1" s="1"/>
  <c r="I26" i="1" s="1"/>
  <c r="H27" i="1" a="1"/>
  <c r="H27" i="1" s="1"/>
  <c r="I27" i="1" s="1"/>
  <c r="H28" i="1" a="1"/>
  <c r="H28" i="1" s="1"/>
  <c r="I28" i="1" s="1"/>
  <c r="H29" i="1" a="1"/>
  <c r="H29" i="1" s="1"/>
  <c r="I29" i="1" s="1"/>
  <c r="H30" i="1" a="1"/>
  <c r="H30" i="1" s="1"/>
  <c r="I30" i="1" s="1"/>
  <c r="H31" i="1" a="1"/>
  <c r="H31" i="1" s="1"/>
  <c r="I31" i="1" s="1"/>
  <c r="H32" i="1" a="1"/>
  <c r="H32" i="1" s="1"/>
  <c r="I32" i="1" s="1"/>
  <c r="H33" i="1" a="1"/>
  <c r="H33" i="1" s="1"/>
  <c r="I33" i="1" s="1"/>
  <c r="H34" i="1" a="1"/>
  <c r="H34" i="1" s="1"/>
  <c r="I34" i="1" s="1"/>
  <c r="H35" i="1" a="1"/>
  <c r="H35" i="1" s="1"/>
  <c r="I35" i="1" s="1"/>
  <c r="H36" i="1" a="1"/>
  <c r="H36" i="1" s="1"/>
  <c r="I36" i="1" s="1"/>
  <c r="H37" i="1" a="1"/>
  <c r="H37" i="1" s="1"/>
  <c r="I37" i="1" s="1"/>
  <c r="H38" i="1" a="1"/>
  <c r="H38" i="1" s="1"/>
  <c r="I38" i="1" s="1"/>
  <c r="H39" i="1" a="1"/>
  <c r="H39" i="1" s="1"/>
  <c r="I39" i="1" s="1"/>
  <c r="H40" i="1" a="1"/>
  <c r="H40" i="1" s="1"/>
  <c r="I40" i="1" s="1"/>
  <c r="H41" i="1" a="1"/>
  <c r="H41" i="1" s="1"/>
  <c r="I41" i="1" s="1"/>
  <c r="H42" i="1" a="1"/>
  <c r="H42" i="1" s="1"/>
  <c r="I42" i="1" s="1"/>
  <c r="H43" i="1" a="1"/>
  <c r="H43" i="1" s="1"/>
  <c r="I43" i="1" s="1"/>
  <c r="H44" i="1" a="1"/>
  <c r="H44" i="1" s="1"/>
  <c r="I44" i="1" s="1"/>
  <c r="H45" i="1" a="1"/>
  <c r="H45" i="1" s="1"/>
  <c r="I45" i="1" s="1"/>
  <c r="H46" i="1" a="1"/>
  <c r="H46" i="1" s="1"/>
  <c r="I46" i="1" s="1"/>
  <c r="H47" i="1" a="1"/>
  <c r="H47" i="1" s="1"/>
  <c r="I47" i="1" s="1"/>
  <c r="H48" i="1" a="1"/>
  <c r="H48" i="1" s="1"/>
  <c r="I48" i="1" s="1"/>
  <c r="H49" i="1" a="1"/>
  <c r="H49" i="1" s="1"/>
  <c r="I49" i="1" s="1"/>
  <c r="D14" i="1" a="1"/>
  <c r="D14" i="1" s="1"/>
  <c r="E14" i="1" s="1"/>
  <c r="D16" i="1" a="1"/>
  <c r="D16" i="1" s="1"/>
  <c r="E16" i="1" s="1"/>
  <c r="D17" i="1" a="1"/>
  <c r="D17" i="1" s="1"/>
  <c r="E17" i="1" s="1"/>
  <c r="D18" i="1" a="1"/>
  <c r="D18" i="1" s="1"/>
  <c r="E18" i="1" s="1"/>
  <c r="D19" i="1" a="1"/>
  <c r="D19" i="1" s="1"/>
  <c r="E19" i="1" s="1"/>
  <c r="D20" i="1" a="1"/>
  <c r="D20" i="1" s="1"/>
  <c r="E20" i="1" s="1"/>
  <c r="D21" i="1" a="1"/>
  <c r="D21" i="1" s="1"/>
  <c r="E21" i="1" s="1"/>
  <c r="D22" i="1" a="1"/>
  <c r="D22" i="1" s="1"/>
  <c r="E22" i="1" s="1"/>
  <c r="D23" i="1" a="1"/>
  <c r="D23" i="1" s="1"/>
  <c r="E23" i="1" s="1"/>
  <c r="D24" i="1" a="1"/>
  <c r="D24" i="1" s="1"/>
  <c r="E24" i="1" s="1"/>
  <c r="D25" i="1" a="1"/>
  <c r="D25" i="1" s="1"/>
  <c r="E25" i="1" s="1"/>
  <c r="D26" i="1" a="1"/>
  <c r="D26" i="1" s="1"/>
  <c r="E26" i="1" s="1"/>
  <c r="D27" i="1" a="1"/>
  <c r="D27" i="1" s="1"/>
  <c r="E27" i="1" s="1"/>
  <c r="D28" i="1" a="1"/>
  <c r="D28" i="1" s="1"/>
  <c r="E28" i="1" s="1"/>
  <c r="D29" i="1" a="1"/>
  <c r="D29" i="1" s="1"/>
  <c r="E29" i="1" s="1"/>
  <c r="D30" i="1" a="1"/>
  <c r="D30" i="1" s="1"/>
  <c r="E30" i="1" s="1"/>
  <c r="D31" i="1" a="1"/>
  <c r="D31" i="1" s="1"/>
  <c r="E31" i="1" s="1"/>
  <c r="D32" i="1" a="1"/>
  <c r="D32" i="1" s="1"/>
  <c r="E32" i="1" s="1"/>
  <c r="D33" i="1" a="1"/>
  <c r="D33" i="1" s="1"/>
  <c r="E33" i="1" s="1"/>
  <c r="D34" i="1" a="1"/>
  <c r="D34" i="1" s="1"/>
  <c r="E34" i="1" s="1"/>
  <c r="D35" i="1" a="1"/>
  <c r="D35" i="1" s="1"/>
  <c r="E35" i="1" s="1"/>
  <c r="D36" i="1" a="1"/>
  <c r="D36" i="1" s="1"/>
  <c r="E36" i="1" s="1"/>
  <c r="D37" i="1" a="1"/>
  <c r="D37" i="1" s="1"/>
  <c r="E37" i="1" s="1"/>
  <c r="D38" i="1" a="1"/>
  <c r="D38" i="1" s="1"/>
  <c r="E38" i="1" s="1"/>
  <c r="D39" i="1" a="1"/>
  <c r="D39" i="1" s="1"/>
  <c r="E39" i="1" s="1"/>
  <c r="D40" i="1" a="1"/>
  <c r="D40" i="1" s="1"/>
  <c r="E40" i="1" s="1"/>
  <c r="D41" i="1" a="1"/>
  <c r="D41" i="1" s="1"/>
  <c r="E41" i="1" s="1"/>
  <c r="D42" i="1" a="1"/>
  <c r="D42" i="1" s="1"/>
  <c r="E42" i="1" s="1"/>
  <c r="D43" i="1" a="1"/>
  <c r="D43" i="1" s="1"/>
  <c r="E43" i="1" s="1"/>
  <c r="D44" i="1" a="1"/>
  <c r="D44" i="1" s="1"/>
  <c r="E44" i="1" s="1"/>
  <c r="D45" i="1" a="1"/>
  <c r="D45" i="1" s="1"/>
  <c r="E45" i="1" s="1"/>
  <c r="D46" i="1" a="1"/>
  <c r="D46" i="1" s="1"/>
  <c r="E46" i="1" s="1"/>
  <c r="D47" i="1" a="1"/>
  <c r="D47" i="1" s="1"/>
  <c r="E47" i="1" s="1"/>
  <c r="D48" i="1" a="1"/>
  <c r="D48" i="1" s="1"/>
  <c r="E48" i="1" s="1"/>
  <c r="D49" i="1" a="1"/>
  <c r="D49" i="1" s="1"/>
  <c r="E49" i="1" s="1"/>
  <c r="AC53" i="1"/>
  <c r="AD53" i="1"/>
  <c r="AE53" i="1"/>
  <c r="AC18" i="1"/>
  <c r="AD18" i="1"/>
  <c r="AE18" i="1"/>
  <c r="AC19" i="1"/>
  <c r="AD19" i="1"/>
  <c r="AE19" i="1"/>
  <c r="AC20" i="1"/>
  <c r="AD20" i="1"/>
  <c r="AE20" i="1"/>
  <c r="AC21" i="1"/>
  <c r="AD21" i="1"/>
  <c r="AE21" i="1"/>
  <c r="AC22" i="1"/>
  <c r="AD22" i="1"/>
  <c r="AE22" i="1"/>
  <c r="AC23" i="1"/>
  <c r="AD23" i="1"/>
  <c r="AE23" i="1"/>
  <c r="AC24" i="1"/>
  <c r="AD24" i="1"/>
  <c r="AE24" i="1"/>
  <c r="AC25" i="1"/>
  <c r="AD25" i="1"/>
  <c r="AE25" i="1"/>
  <c r="AC26" i="1"/>
  <c r="AD26" i="1"/>
  <c r="AE26" i="1"/>
  <c r="AC27" i="1"/>
  <c r="AD27" i="1"/>
  <c r="AE27" i="1"/>
  <c r="AC28" i="1"/>
  <c r="AD28" i="1"/>
  <c r="AE28" i="1"/>
  <c r="AC29" i="1"/>
  <c r="AD29" i="1"/>
  <c r="AE29" i="1"/>
  <c r="AC30" i="1"/>
  <c r="AD30" i="1"/>
  <c r="AE30" i="1"/>
  <c r="AC31" i="1"/>
  <c r="AD31" i="1"/>
  <c r="AE31" i="1"/>
  <c r="AC32" i="1"/>
  <c r="AD32" i="1"/>
  <c r="AE32" i="1"/>
  <c r="AC33" i="1"/>
  <c r="AD33" i="1"/>
  <c r="AE33" i="1"/>
  <c r="AC34" i="1"/>
  <c r="AD34" i="1"/>
  <c r="AE34" i="1"/>
  <c r="AC35" i="1"/>
  <c r="AD35" i="1"/>
  <c r="AE35" i="1"/>
  <c r="AC36" i="1"/>
  <c r="AD36" i="1"/>
  <c r="AE36" i="1"/>
  <c r="AC37" i="1"/>
  <c r="AD37" i="1"/>
  <c r="AE37" i="1"/>
  <c r="AC38" i="1"/>
  <c r="AD38" i="1"/>
  <c r="AE38" i="1"/>
  <c r="AC39" i="1"/>
  <c r="AD39" i="1"/>
  <c r="AE39" i="1"/>
  <c r="AC40" i="1"/>
  <c r="AD40" i="1"/>
  <c r="AE40" i="1"/>
  <c r="AC41" i="1"/>
  <c r="AD41" i="1"/>
  <c r="AE41" i="1"/>
  <c r="AC42" i="1"/>
  <c r="AD42" i="1"/>
  <c r="AE42" i="1"/>
  <c r="AC43" i="1"/>
  <c r="AD43" i="1"/>
  <c r="AE43" i="1"/>
  <c r="AC44" i="1"/>
  <c r="AD44" i="1"/>
  <c r="AE44" i="1"/>
  <c r="AC45" i="1"/>
  <c r="AD45" i="1"/>
  <c r="AE45" i="1"/>
  <c r="AC46" i="1"/>
  <c r="AD46" i="1"/>
  <c r="AE46" i="1"/>
  <c r="AC47" i="1"/>
  <c r="AD47" i="1"/>
  <c r="AE47" i="1"/>
  <c r="AC48" i="1"/>
  <c r="AD48" i="1"/>
  <c r="AE48" i="1"/>
  <c r="AC49" i="1"/>
  <c r="AD49" i="1"/>
  <c r="AE49" i="1"/>
  <c r="L47" i="6" l="1" a="1"/>
  <c r="L47" i="6" s="1"/>
  <c r="M47" i="6" a="1"/>
  <c r="M47" i="6" s="1"/>
  <c r="G47" i="1"/>
  <c r="N47" i="6" a="1"/>
  <c r="N47" i="6" s="1"/>
  <c r="N39" i="6" a="1"/>
  <c r="N39" i="6" s="1"/>
  <c r="L39" i="6" a="1"/>
  <c r="L39" i="6" s="1"/>
  <c r="G39" i="1"/>
  <c r="M39" i="6" a="1"/>
  <c r="M39" i="6" s="1"/>
  <c r="N46" i="6" a="1"/>
  <c r="N46" i="6" s="1"/>
  <c r="L46" i="6" a="1"/>
  <c r="L46" i="6" s="1"/>
  <c r="Z46" i="1" s="1"/>
  <c r="G46" i="1"/>
  <c r="M46" i="6" a="1"/>
  <c r="M46" i="6" s="1"/>
  <c r="N42" i="6" a="1"/>
  <c r="N42" i="6" s="1"/>
  <c r="L42" i="6" a="1"/>
  <c r="L42" i="6" s="1"/>
  <c r="G42" i="1"/>
  <c r="M42" i="6" a="1"/>
  <c r="M42" i="6" s="1"/>
  <c r="AA42" i="1" s="1"/>
  <c r="M38" i="6" a="1"/>
  <c r="M38" i="6" s="1"/>
  <c r="N38" i="6" a="1"/>
  <c r="N38" i="6" s="1"/>
  <c r="L38" i="6" a="1"/>
  <c r="L38" i="6" s="1"/>
  <c r="G38" i="1"/>
  <c r="L34" i="6" a="1"/>
  <c r="L34" i="6" s="1"/>
  <c r="M34" i="6" a="1"/>
  <c r="M34" i="6" s="1"/>
  <c r="N34" i="6" a="1"/>
  <c r="N34" i="6" s="1"/>
  <c r="G34" i="1"/>
  <c r="N30" i="6" a="1"/>
  <c r="N30" i="6" s="1"/>
  <c r="L30" i="6" a="1"/>
  <c r="L30" i="6" s="1"/>
  <c r="M30" i="6" a="1"/>
  <c r="M30" i="6" s="1"/>
  <c r="G30" i="1"/>
  <c r="L26" i="6" a="1"/>
  <c r="L26" i="6" s="1"/>
  <c r="M26" i="6" a="1"/>
  <c r="M26" i="6" s="1"/>
  <c r="AA26" i="1" s="1"/>
  <c r="N26" i="6" a="1"/>
  <c r="N26" i="6" s="1"/>
  <c r="G26" i="1"/>
  <c r="L22" i="6" a="1"/>
  <c r="L22" i="6" s="1"/>
  <c r="Z22" i="1" s="1"/>
  <c r="M22" i="6" a="1"/>
  <c r="M22" i="6" s="1"/>
  <c r="N22" i="6" a="1"/>
  <c r="N22" i="6" s="1"/>
  <c r="G22" i="1"/>
  <c r="M18" i="6" a="1"/>
  <c r="M18" i="6" s="1"/>
  <c r="N18" i="6" a="1"/>
  <c r="N18" i="6" s="1"/>
  <c r="AB18" i="1" s="1"/>
  <c r="L18" i="6" a="1"/>
  <c r="L18" i="6" s="1"/>
  <c r="G18" i="1"/>
  <c r="Q49" i="6" a="1"/>
  <c r="Q49" i="6" s="1"/>
  <c r="O49" i="6" a="1"/>
  <c r="O49" i="6" s="1"/>
  <c r="P49" i="6" a="1"/>
  <c r="P49" i="6" s="1"/>
  <c r="P45" i="6" a="1"/>
  <c r="P45" i="6" s="1"/>
  <c r="Q45" i="6" a="1"/>
  <c r="Q45" i="6" s="1"/>
  <c r="O45" i="6" a="1"/>
  <c r="O45" i="6" s="1"/>
  <c r="Q41" i="6" a="1"/>
  <c r="Q41" i="6" s="1"/>
  <c r="O41" i="6" a="1"/>
  <c r="O41" i="6" s="1"/>
  <c r="P41" i="6" a="1"/>
  <c r="P41" i="6" s="1"/>
  <c r="O37" i="6" a="1"/>
  <c r="O37" i="6" s="1"/>
  <c r="P37" i="6" a="1"/>
  <c r="P37" i="6" s="1"/>
  <c r="Q37" i="6" a="1"/>
  <c r="Q37" i="6" s="1"/>
  <c r="O33" i="6" a="1"/>
  <c r="O33" i="6" s="1"/>
  <c r="P33" i="6" a="1"/>
  <c r="P33" i="6" s="1"/>
  <c r="Q33" i="6" a="1"/>
  <c r="Q33" i="6" s="1"/>
  <c r="O29" i="6" a="1"/>
  <c r="O29" i="6" s="1"/>
  <c r="P29" i="6" a="1"/>
  <c r="P29" i="6" s="1"/>
  <c r="Q29" i="6" a="1"/>
  <c r="Q29" i="6" s="1"/>
  <c r="Q25" i="6" a="1"/>
  <c r="Q25" i="6" s="1"/>
  <c r="O25" i="6" a="1"/>
  <c r="O25" i="6" s="1"/>
  <c r="P25" i="6" a="1"/>
  <c r="P25" i="6" s="1"/>
  <c r="O21" i="6" a="1"/>
  <c r="O21" i="6" s="1"/>
  <c r="P21" i="6" a="1"/>
  <c r="P21" i="6" s="1"/>
  <c r="Q21" i="6" a="1"/>
  <c r="Q21" i="6" s="1"/>
  <c r="L49" i="6" a="1"/>
  <c r="L49" i="6" s="1"/>
  <c r="M49" i="6" a="1"/>
  <c r="M49" i="6" s="1"/>
  <c r="G49" i="1"/>
  <c r="N49" i="6" a="1"/>
  <c r="N49" i="6" s="1"/>
  <c r="N45" i="6" a="1"/>
  <c r="N45" i="6" s="1"/>
  <c r="L45" i="6" a="1"/>
  <c r="L45" i="6" s="1"/>
  <c r="G45" i="1"/>
  <c r="M45" i="6" a="1"/>
  <c r="M45" i="6" s="1"/>
  <c r="N41" i="6" a="1"/>
  <c r="N41" i="6" s="1"/>
  <c r="G41" i="1"/>
  <c r="L41" i="6" a="1"/>
  <c r="L41" i="6" s="1"/>
  <c r="M41" i="6" a="1"/>
  <c r="M41" i="6" s="1"/>
  <c r="M37" i="6" a="1"/>
  <c r="M37" i="6" s="1"/>
  <c r="N37" i="6" a="1"/>
  <c r="N37" i="6" s="1"/>
  <c r="G37" i="1"/>
  <c r="L37" i="6" a="1"/>
  <c r="L37" i="6" s="1"/>
  <c r="N33" i="6" a="1"/>
  <c r="N33" i="6" s="1"/>
  <c r="L33" i="6" a="1"/>
  <c r="L33" i="6" s="1"/>
  <c r="M33" i="6" a="1"/>
  <c r="M33" i="6" s="1"/>
  <c r="G33" i="1"/>
  <c r="M29" i="6" a="1"/>
  <c r="M29" i="6" s="1"/>
  <c r="N29" i="6" a="1"/>
  <c r="N29" i="6" s="1"/>
  <c r="L29" i="6" a="1"/>
  <c r="L29" i="6" s="1"/>
  <c r="G29" i="1"/>
  <c r="L25" i="6" a="1"/>
  <c r="L25" i="6" s="1"/>
  <c r="M25" i="6" a="1"/>
  <c r="M25" i="6" s="1"/>
  <c r="G25" i="1"/>
  <c r="N25" i="6" a="1"/>
  <c r="N25" i="6" s="1"/>
  <c r="L21" i="6" a="1"/>
  <c r="L21" i="6" s="1"/>
  <c r="M21" i="6" a="1"/>
  <c r="M21" i="6" s="1"/>
  <c r="G21" i="1"/>
  <c r="N21" i="6" a="1"/>
  <c r="N21" i="6" s="1"/>
  <c r="O48" i="6" a="1"/>
  <c r="O48" i="6" s="1"/>
  <c r="P48" i="6" a="1"/>
  <c r="P48" i="6" s="1"/>
  <c r="Q48" i="6" a="1"/>
  <c r="Q48" i="6" s="1"/>
  <c r="O44" i="6" a="1"/>
  <c r="O44" i="6" s="1"/>
  <c r="P44" i="6" a="1"/>
  <c r="P44" i="6" s="1"/>
  <c r="Q44" i="6" a="1"/>
  <c r="Q44" i="6" s="1"/>
  <c r="O40" i="6" a="1"/>
  <c r="O40" i="6" s="1"/>
  <c r="P40" i="6" a="1"/>
  <c r="P40" i="6" s="1"/>
  <c r="Q40" i="6" a="1"/>
  <c r="Q40" i="6" s="1"/>
  <c r="Q36" i="6" a="1"/>
  <c r="Q36" i="6" s="1"/>
  <c r="O36" i="6" a="1"/>
  <c r="O36" i="6" s="1"/>
  <c r="P36" i="6" a="1"/>
  <c r="P36" i="6" s="1"/>
  <c r="O32" i="6" a="1"/>
  <c r="O32" i="6" s="1"/>
  <c r="P32" i="6" a="1"/>
  <c r="P32" i="6" s="1"/>
  <c r="Q32" i="6" a="1"/>
  <c r="Q32" i="6" s="1"/>
  <c r="Q24" i="6" a="1"/>
  <c r="Q24" i="6" s="1"/>
  <c r="O24" i="6" a="1"/>
  <c r="O24" i="6" s="1"/>
  <c r="P24" i="6" a="1"/>
  <c r="P24" i="6" s="1"/>
  <c r="O20" i="6" a="1"/>
  <c r="O20" i="6" s="1"/>
  <c r="P20" i="6" a="1"/>
  <c r="P20" i="6" s="1"/>
  <c r="Q20" i="6" a="1"/>
  <c r="Q20" i="6" s="1"/>
  <c r="L48" i="6" a="1"/>
  <c r="L48" i="6" s="1"/>
  <c r="G48" i="1"/>
  <c r="M48" i="6" a="1"/>
  <c r="M48" i="6" s="1"/>
  <c r="N48" i="6" a="1"/>
  <c r="N48" i="6" s="1"/>
  <c r="N44" i="6" a="1"/>
  <c r="N44" i="6" s="1"/>
  <c r="G44" i="1"/>
  <c r="L44" i="6" a="1"/>
  <c r="L44" i="6" s="1"/>
  <c r="Z44" i="1" s="1"/>
  <c r="M44" i="6" a="1"/>
  <c r="M44" i="6" s="1"/>
  <c r="L40" i="6" a="1"/>
  <c r="L40" i="6" s="1"/>
  <c r="M40" i="6" a="1"/>
  <c r="M40" i="6" s="1"/>
  <c r="G40" i="1"/>
  <c r="N40" i="6" a="1"/>
  <c r="N40" i="6" s="1"/>
  <c r="AB40" i="1" s="1"/>
  <c r="L36" i="6" a="1"/>
  <c r="L36" i="6" s="1"/>
  <c r="M36" i="6" a="1"/>
  <c r="M36" i="6" s="1"/>
  <c r="G36" i="1"/>
  <c r="N36" i="6" a="1"/>
  <c r="N36" i="6" s="1"/>
  <c r="L32" i="6" a="1"/>
  <c r="L32" i="6" s="1"/>
  <c r="M32" i="6" a="1"/>
  <c r="M32" i="6" s="1"/>
  <c r="N32" i="6" a="1"/>
  <c r="N32" i="6" s="1"/>
  <c r="AB32" i="1" s="1"/>
  <c r="G32" i="1"/>
  <c r="L24" i="6" a="1"/>
  <c r="L24" i="6" s="1"/>
  <c r="M24" i="6" a="1"/>
  <c r="M24" i="6" s="1"/>
  <c r="G24" i="1"/>
  <c r="N24" i="6" a="1"/>
  <c r="N24" i="6" s="1"/>
  <c r="N20" i="6" a="1"/>
  <c r="N20" i="6" s="1"/>
  <c r="L20" i="6" a="1"/>
  <c r="L20" i="6" s="1"/>
  <c r="G20" i="1"/>
  <c r="M20" i="6" a="1"/>
  <c r="M20" i="6" s="1"/>
  <c r="Q47" i="6" a="1"/>
  <c r="Q47" i="6" s="1"/>
  <c r="O47" i="6" a="1"/>
  <c r="O47" i="6" s="1"/>
  <c r="P47" i="6" a="1"/>
  <c r="P47" i="6" s="1"/>
  <c r="O43" i="6" a="1"/>
  <c r="O43" i="6" s="1"/>
  <c r="P43" i="6" a="1"/>
  <c r="P43" i="6" s="1"/>
  <c r="Q43" i="6" a="1"/>
  <c r="Q43" i="6" s="1"/>
  <c r="O39" i="6" a="1"/>
  <c r="O39" i="6" s="1"/>
  <c r="P39" i="6" a="1"/>
  <c r="P39" i="6" s="1"/>
  <c r="Q39" i="6" a="1"/>
  <c r="Q39" i="6" s="1"/>
  <c r="Q35" i="6" a="1"/>
  <c r="Q35" i="6" s="1"/>
  <c r="O35" i="6" a="1"/>
  <c r="O35" i="6" s="1"/>
  <c r="P35" i="6" a="1"/>
  <c r="P35" i="6" s="1"/>
  <c r="O31" i="6" a="1"/>
  <c r="O31" i="6" s="1"/>
  <c r="P31" i="6" a="1"/>
  <c r="P31" i="6" s="1"/>
  <c r="Q31" i="6" a="1"/>
  <c r="Q31" i="6" s="1"/>
  <c r="O27" i="6" a="1"/>
  <c r="O27" i="6" s="1"/>
  <c r="P27" i="6" a="1"/>
  <c r="P27" i="6" s="1"/>
  <c r="Q27" i="6" a="1"/>
  <c r="Q27" i="6" s="1"/>
  <c r="P23" i="6" a="1"/>
  <c r="P23" i="6" s="1"/>
  <c r="Q23" i="6" a="1"/>
  <c r="Q23" i="6" s="1"/>
  <c r="O23" i="6" a="1"/>
  <c r="O23" i="6" s="1"/>
  <c r="O19" i="6" a="1"/>
  <c r="O19" i="6" s="1"/>
  <c r="P19" i="6" a="1"/>
  <c r="P19" i="6" s="1"/>
  <c r="Q19" i="6" a="1"/>
  <c r="Q19" i="6" s="1"/>
  <c r="N43" i="6" a="1"/>
  <c r="N43" i="6" s="1"/>
  <c r="L43" i="6" a="1"/>
  <c r="L43" i="6" s="1"/>
  <c r="M43" i="6" a="1"/>
  <c r="M43" i="6" s="1"/>
  <c r="G43" i="1"/>
  <c r="L35" i="6" a="1"/>
  <c r="L35" i="6" s="1"/>
  <c r="M35" i="6" a="1"/>
  <c r="M35" i="6" s="1"/>
  <c r="N35" i="6" a="1"/>
  <c r="N35" i="6" s="1"/>
  <c r="G35" i="1"/>
  <c r="N31" i="6" a="1"/>
  <c r="N31" i="6" s="1"/>
  <c r="L31" i="6" a="1"/>
  <c r="L31" i="6" s="1"/>
  <c r="M31" i="6" a="1"/>
  <c r="M31" i="6" s="1"/>
  <c r="G31" i="1"/>
  <c r="L27" i="6" a="1"/>
  <c r="L27" i="6" s="1"/>
  <c r="M27" i="6" a="1"/>
  <c r="M27" i="6" s="1"/>
  <c r="N27" i="6" a="1"/>
  <c r="N27" i="6" s="1"/>
  <c r="G27" i="1"/>
  <c r="L23" i="6" a="1"/>
  <c r="L23" i="6" s="1"/>
  <c r="M23" i="6" a="1"/>
  <c r="M23" i="6" s="1"/>
  <c r="G23" i="1"/>
  <c r="N23" i="6" a="1"/>
  <c r="N23" i="6" s="1"/>
  <c r="N19" i="6" a="1"/>
  <c r="N19" i="6" s="1"/>
  <c r="L19" i="6" a="1"/>
  <c r="L19" i="6" s="1"/>
  <c r="G19" i="1"/>
  <c r="M19" i="6" a="1"/>
  <c r="M19" i="6" s="1"/>
  <c r="Q46" i="6" a="1"/>
  <c r="Q46" i="6" s="1"/>
  <c r="O46" i="6" a="1"/>
  <c r="O46" i="6" s="1"/>
  <c r="P46" i="6" a="1"/>
  <c r="P46" i="6" s="1"/>
  <c r="O42" i="6" a="1"/>
  <c r="O42" i="6" s="1"/>
  <c r="P42" i="6" a="1"/>
  <c r="P42" i="6" s="1"/>
  <c r="Q42" i="6" a="1"/>
  <c r="Q42" i="6" s="1"/>
  <c r="O38" i="6" a="1"/>
  <c r="O38" i="6" s="1"/>
  <c r="P38" i="6" a="1"/>
  <c r="P38" i="6" s="1"/>
  <c r="Q38" i="6" a="1"/>
  <c r="Q38" i="6" s="1"/>
  <c r="P34" i="6" a="1"/>
  <c r="P34" i="6" s="1"/>
  <c r="Q34" i="6" a="1"/>
  <c r="Q34" i="6" s="1"/>
  <c r="O34" i="6" a="1"/>
  <c r="O34" i="6" s="1"/>
  <c r="O30" i="6" a="1"/>
  <c r="O30" i="6" s="1"/>
  <c r="P30" i="6" a="1"/>
  <c r="P30" i="6" s="1"/>
  <c r="Q30" i="6" a="1"/>
  <c r="Q30" i="6" s="1"/>
  <c r="O26" i="6" a="1"/>
  <c r="O26" i="6" s="1"/>
  <c r="P26" i="6" a="1"/>
  <c r="P26" i="6" s="1"/>
  <c r="Q26" i="6" a="1"/>
  <c r="Q26" i="6" s="1"/>
  <c r="O22" i="6" a="1"/>
  <c r="O22" i="6" s="1"/>
  <c r="P22" i="6" a="1"/>
  <c r="P22" i="6" s="1"/>
  <c r="Q22" i="6" a="1"/>
  <c r="Q22" i="6" s="1"/>
  <c r="O18" i="6" a="1"/>
  <c r="O18" i="6" s="1"/>
  <c r="P18" i="6" a="1"/>
  <c r="P18" i="6" s="1"/>
  <c r="Q18" i="6" a="1"/>
  <c r="Q18" i="6" s="1"/>
  <c r="Q28" i="6" a="1"/>
  <c r="Q28" i="6" s="1"/>
  <c r="P28" i="6" a="1"/>
  <c r="P28" i="6" s="1"/>
  <c r="O28" i="6" a="1"/>
  <c r="O28" i="6" s="1"/>
  <c r="M28" i="6" a="1"/>
  <c r="M28" i="6" s="1"/>
  <c r="N28" i="6" a="1"/>
  <c r="N28" i="6" s="1"/>
  <c r="G28" i="1"/>
  <c r="L28" i="6" a="1"/>
  <c r="L28" i="6" s="1"/>
  <c r="P17" i="6" a="1"/>
  <c r="P17" i="6" s="1"/>
  <c r="Q17" i="6" a="1"/>
  <c r="Q17" i="6" s="1"/>
  <c r="O17" i="6" a="1"/>
  <c r="O17" i="6" s="1"/>
  <c r="L17" i="6" a="1"/>
  <c r="L17" i="6" s="1"/>
  <c r="N17" i="6" a="1"/>
  <c r="N17" i="6" s="1"/>
  <c r="M17" i="6" a="1"/>
  <c r="M17" i="6" s="1"/>
  <c r="G17" i="1"/>
  <c r="O16" i="6" a="1"/>
  <c r="O16" i="6" s="1"/>
  <c r="P16" i="6" a="1"/>
  <c r="P16" i="6" s="1"/>
  <c r="Q16" i="6" a="1"/>
  <c r="Q16" i="6" s="1"/>
  <c r="G16" i="1"/>
  <c r="M16" i="6" a="1"/>
  <c r="M16" i="6" s="1"/>
  <c r="N16" i="6" a="1"/>
  <c r="N16" i="6" s="1"/>
  <c r="L16" i="6" a="1"/>
  <c r="L16" i="6" s="1"/>
  <c r="Z16" i="1" s="1"/>
  <c r="P15" i="6" a="1"/>
  <c r="P15" i="6" s="1"/>
  <c r="Q15" i="6" a="1"/>
  <c r="Q15" i="6" s="1"/>
  <c r="O15" i="6" a="1"/>
  <c r="O15" i="6" s="1"/>
  <c r="M14" i="6" a="1"/>
  <c r="M14" i="6" s="1"/>
  <c r="AA14" i="1" s="1"/>
  <c r="N14" i="6" a="1"/>
  <c r="N14" i="6" s="1"/>
  <c r="L14" i="6" a="1"/>
  <c r="L14" i="6" s="1"/>
  <c r="Z14" i="1" s="1"/>
  <c r="G14" i="1"/>
  <c r="O14" i="6" a="1"/>
  <c r="O14" i="6" s="1"/>
  <c r="P14" i="6" a="1"/>
  <c r="P14" i="6" s="1"/>
  <c r="Q14" i="6" a="1"/>
  <c r="Q14" i="6" s="1"/>
  <c r="AB76" i="1"/>
  <c r="Z75" i="1"/>
  <c r="AB74" i="1"/>
  <c r="Z73" i="1"/>
  <c r="AB72" i="1"/>
  <c r="Z71" i="1"/>
  <c r="AB70" i="1"/>
  <c r="Z69" i="1"/>
  <c r="AB68" i="1"/>
  <c r="Z67" i="1"/>
  <c r="AB66" i="1"/>
  <c r="Z65" i="1"/>
  <c r="AB64" i="1"/>
  <c r="Z63" i="1"/>
  <c r="AB62" i="1"/>
  <c r="Z61" i="1"/>
  <c r="AB60" i="1"/>
  <c r="Z59" i="1"/>
  <c r="AB58" i="1"/>
  <c r="Z57" i="1"/>
  <c r="AB56" i="1"/>
  <c r="Z55" i="1"/>
  <c r="AB54" i="1"/>
  <c r="Z53" i="1"/>
  <c r="AB52" i="1"/>
  <c r="Z51" i="1"/>
  <c r="AB50" i="1"/>
  <c r="AA76" i="1"/>
  <c r="AA74" i="1"/>
  <c r="AA72" i="1"/>
  <c r="AA70" i="1"/>
  <c r="AA68" i="1"/>
  <c r="AA66" i="1"/>
  <c r="AA64" i="1"/>
  <c r="AA62" i="1"/>
  <c r="AA60" i="1"/>
  <c r="AA58" i="1"/>
  <c r="AA56" i="1"/>
  <c r="AA54" i="1"/>
  <c r="AA52" i="1"/>
  <c r="AA50" i="1"/>
  <c r="Z76" i="1"/>
  <c r="AB75" i="1"/>
  <c r="Z74" i="1"/>
  <c r="AB73" i="1"/>
  <c r="Z72" i="1"/>
  <c r="AB71" i="1"/>
  <c r="Z70" i="1"/>
  <c r="AB69" i="1"/>
  <c r="Z68" i="1"/>
  <c r="AB67" i="1"/>
  <c r="Z66" i="1"/>
  <c r="AB65" i="1"/>
  <c r="Z64" i="1"/>
  <c r="AB63" i="1"/>
  <c r="Z62" i="1"/>
  <c r="AB61" i="1"/>
  <c r="Z60" i="1"/>
  <c r="AB59" i="1"/>
  <c r="Z58" i="1"/>
  <c r="AB57" i="1"/>
  <c r="Z56" i="1"/>
  <c r="AB55" i="1"/>
  <c r="Z54" i="1"/>
  <c r="AB53" i="1"/>
  <c r="Z52" i="1"/>
  <c r="AB51" i="1"/>
  <c r="Z50" i="1"/>
  <c r="AB48" i="1"/>
  <c r="AA75" i="1"/>
  <c r="AA73" i="1"/>
  <c r="AA71" i="1"/>
  <c r="AA69" i="1"/>
  <c r="AA67" i="1"/>
  <c r="AA65" i="1"/>
  <c r="AA63" i="1"/>
  <c r="AA61" i="1"/>
  <c r="AA59" i="1"/>
  <c r="AA57" i="1"/>
  <c r="AA55" i="1"/>
  <c r="AA53" i="1"/>
  <c r="AA51" i="1"/>
  <c r="AD14" i="1"/>
  <c r="AE14" i="1"/>
  <c r="AC16" i="1"/>
  <c r="AE16" i="1"/>
  <c r="AC13" i="1"/>
  <c r="AD13" i="1"/>
  <c r="AE13" i="1"/>
  <c r="AC17" i="1"/>
  <c r="AE17" i="1"/>
  <c r="AD17" i="1"/>
  <c r="AC15" i="1"/>
  <c r="AD15" i="1"/>
  <c r="AE15" i="1"/>
  <c r="AD16" i="1"/>
  <c r="AC14" i="1"/>
  <c r="AB14" i="1" l="1"/>
  <c r="AB15" i="1"/>
  <c r="AB34" i="1"/>
  <c r="AA44" i="1"/>
  <c r="AB22" i="1"/>
  <c r="Z32" i="1"/>
  <c r="Z48" i="1"/>
  <c r="Z27" i="1"/>
  <c r="Z35" i="1"/>
  <c r="AB43" i="1"/>
  <c r="Z39" i="1"/>
  <c r="Z21" i="1"/>
  <c r="AB37" i="1"/>
  <c r="AB25" i="1"/>
  <c r="AA33" i="1"/>
  <c r="Z41" i="1"/>
  <c r="AB23" i="1"/>
  <c r="AB47" i="1"/>
  <c r="Z45" i="1"/>
  <c r="AA40" i="1"/>
  <c r="Z38" i="1"/>
  <c r="Z30" i="1"/>
  <c r="Z26" i="1"/>
  <c r="AA18" i="1"/>
  <c r="AA34" i="1"/>
  <c r="Z18" i="1"/>
  <c r="AA15" i="1"/>
  <c r="AB20" i="1"/>
  <c r="AB36" i="1"/>
  <c r="AA46" i="1"/>
  <c r="AA24" i="1"/>
  <c r="AA38" i="1"/>
  <c r="AA19" i="1"/>
  <c r="AA27" i="1"/>
  <c r="AB35" i="1"/>
  <c r="AB31" i="1"/>
  <c r="AB39" i="1"/>
  <c r="AB21" i="1"/>
  <c r="Z17" i="1"/>
  <c r="AA25" i="1"/>
  <c r="Z33" i="1"/>
  <c r="AB49" i="1"/>
  <c r="Z23" i="1"/>
  <c r="AA47" i="1"/>
  <c r="Z29" i="1"/>
  <c r="AA45" i="1"/>
  <c r="AA32" i="1"/>
  <c r="AB28" i="1"/>
  <c r="Z20" i="1"/>
  <c r="Z36" i="1"/>
  <c r="Z15" i="1"/>
  <c r="Z40" i="1"/>
  <c r="AA28" i="1"/>
  <c r="AB44" i="1"/>
  <c r="AB19" i="1"/>
  <c r="AB27" i="1"/>
  <c r="AA43" i="1"/>
  <c r="Z31" i="1"/>
  <c r="AA39" i="1"/>
  <c r="AA37" i="1"/>
  <c r="AB17" i="1"/>
  <c r="Z25" i="1"/>
  <c r="AB41" i="1"/>
  <c r="AA49" i="1"/>
  <c r="AA23" i="1"/>
  <c r="AA13" i="1"/>
  <c r="AB29" i="1"/>
  <c r="AB45" i="1"/>
  <c r="AB16" i="1"/>
  <c r="AA48" i="1"/>
  <c r="Z28" i="1"/>
  <c r="AA20" i="1"/>
  <c r="AA36" i="1"/>
  <c r="AB24" i="1"/>
  <c r="AA22" i="1"/>
  <c r="AB26" i="1"/>
  <c r="AB42" i="1"/>
  <c r="AA16" i="1"/>
  <c r="AA30" i="1"/>
  <c r="AB46" i="1"/>
  <c r="Z19" i="1"/>
  <c r="AA35" i="1"/>
  <c r="Z43" i="1"/>
  <c r="AA31" i="1"/>
  <c r="AA21" i="1"/>
  <c r="Z37" i="1"/>
  <c r="AA17" i="1"/>
  <c r="AB33" i="1"/>
  <c r="AA41" i="1"/>
  <c r="Z49" i="1"/>
  <c r="Z47" i="1"/>
  <c r="AB13" i="1"/>
  <c r="AA29" i="1"/>
  <c r="AB38" i="1"/>
  <c r="AB30" i="1"/>
  <c r="Z42" i="1"/>
  <c r="Z24" i="1"/>
  <c r="Z34" i="1"/>
  <c r="Z13" i="1"/>
  <c r="O77" i="2"/>
  <c r="O76" i="2"/>
  <c r="L6" i="2"/>
  <c r="D11" i="6" l="1" a="1"/>
  <c r="D11" i="6" s="1"/>
  <c r="B11" i="6" a="1"/>
  <c r="B11" i="6" s="1"/>
  <c r="G79" i="6" a="1"/>
  <c r="G79" i="6" s="1"/>
  <c r="D80" i="6" a="1"/>
  <c r="D80" i="6" s="1"/>
  <c r="E80" i="6" a="1"/>
  <c r="E80" i="6" s="1"/>
  <c r="H82" i="6" a="1"/>
  <c r="H82" i="6" s="1"/>
  <c r="C78" i="6" a="1"/>
  <c r="C78" i="6" s="1"/>
  <c r="I78" i="6" a="1"/>
  <c r="I78" i="6" s="1"/>
  <c r="C79" i="6" a="1"/>
  <c r="C79" i="6" s="1"/>
  <c r="D83" i="6" a="1"/>
  <c r="D83" i="6" s="1"/>
  <c r="U83" i="1" s="1"/>
  <c r="H80" i="6" a="1"/>
  <c r="H80" i="6" s="1"/>
  <c r="F84" i="6" a="1"/>
  <c r="F84" i="6" s="1"/>
  <c r="D82" i="6" a="1"/>
  <c r="D82" i="6" s="1"/>
  <c r="J82" i="6" a="1"/>
  <c r="J82" i="6" s="1"/>
  <c r="E83" i="6" a="1"/>
  <c r="E83" i="6" s="1"/>
  <c r="D81" i="6" a="1"/>
  <c r="D81" i="6" s="1"/>
  <c r="D79" i="6" a="1"/>
  <c r="D79" i="6" s="1"/>
  <c r="D77" i="6" a="1"/>
  <c r="D77" i="6" s="1"/>
  <c r="E84" i="6" a="1"/>
  <c r="E84" i="6" s="1"/>
  <c r="H79" i="6" a="1"/>
  <c r="H79" i="6" s="1"/>
  <c r="C82" i="6" a="1"/>
  <c r="C82" i="6" s="1"/>
  <c r="F78" i="6" a="1"/>
  <c r="F78" i="6" s="1"/>
  <c r="J77" i="6" a="1"/>
  <c r="J77" i="6" s="1"/>
  <c r="F82" i="6" a="1"/>
  <c r="F82" i="6" s="1"/>
  <c r="C81" i="6" a="1"/>
  <c r="C81" i="6" s="1"/>
  <c r="G82" i="6" a="1"/>
  <c r="G82" i="6" s="1"/>
  <c r="C11" i="6" a="1"/>
  <c r="C11" i="6" s="1"/>
  <c r="E81" i="6" a="1"/>
  <c r="E81" i="6" s="1"/>
  <c r="B82" i="6" a="1"/>
  <c r="B82" i="6" s="1"/>
  <c r="G81" i="6" a="1"/>
  <c r="G81" i="6" s="1"/>
  <c r="J79" i="6" a="1"/>
  <c r="J79" i="6" s="1"/>
  <c r="G80" i="6" a="1"/>
  <c r="G80" i="6" s="1"/>
  <c r="J80" i="6" a="1"/>
  <c r="J80" i="6" s="1"/>
  <c r="I81" i="6" a="1"/>
  <c r="I81" i="6" s="1"/>
  <c r="J78" i="6" a="1"/>
  <c r="J78" i="6" s="1"/>
  <c r="F77" i="6" a="1"/>
  <c r="F77" i="6" s="1"/>
  <c r="B84" i="6" a="1"/>
  <c r="B84" i="6" s="1"/>
  <c r="G77" i="6" a="1"/>
  <c r="G77" i="6" s="1"/>
  <c r="H84" i="6" a="1"/>
  <c r="H84" i="6" s="1"/>
  <c r="H77" i="6" a="1"/>
  <c r="H77" i="6" s="1"/>
  <c r="I84" i="6" a="1"/>
  <c r="I84" i="6" s="1"/>
  <c r="D84" i="6" a="1"/>
  <c r="D84" i="6" s="1"/>
  <c r="B79" i="6" a="1"/>
  <c r="B79" i="6" s="1"/>
  <c r="F81" i="6" a="1"/>
  <c r="F81" i="6" s="1"/>
  <c r="B80" i="6" a="1"/>
  <c r="B80" i="6" s="1"/>
  <c r="B83" i="6" a="1"/>
  <c r="B83" i="6" s="1"/>
  <c r="J84" i="6" a="1"/>
  <c r="J84" i="6" s="1"/>
  <c r="C77" i="6" a="1"/>
  <c r="C77" i="6" s="1"/>
  <c r="C84" i="6" a="1"/>
  <c r="C84" i="6" s="1"/>
  <c r="G83" i="6" a="1"/>
  <c r="G83" i="6" s="1"/>
  <c r="J81" i="6" a="1"/>
  <c r="J81" i="6" s="1"/>
  <c r="I79" i="6" a="1"/>
  <c r="I79" i="6" s="1"/>
  <c r="E78" i="6" a="1"/>
  <c r="E78" i="6" s="1"/>
  <c r="B77" i="6" a="1"/>
  <c r="B77" i="6" s="1"/>
  <c r="C83" i="6" a="1"/>
  <c r="C83" i="6" s="1"/>
  <c r="I83" i="6" a="1"/>
  <c r="I83" i="6" s="1"/>
  <c r="H81" i="6" a="1"/>
  <c r="H81" i="6" s="1"/>
  <c r="E82" i="6" a="1"/>
  <c r="E82" i="6" s="1"/>
  <c r="I82" i="6" a="1"/>
  <c r="I82" i="6" s="1"/>
  <c r="C80" i="6" a="1"/>
  <c r="C80" i="6" s="1"/>
  <c r="B78" i="6" a="1"/>
  <c r="B78" i="6" s="1"/>
  <c r="D78" i="6" a="1"/>
  <c r="D78" i="6" s="1"/>
  <c r="H78" i="6" a="1"/>
  <c r="H78" i="6" s="1"/>
  <c r="E79" i="6" a="1"/>
  <c r="E79" i="6" s="1"/>
  <c r="F79" i="6" a="1"/>
  <c r="F79" i="6" s="1"/>
  <c r="I80" i="6" a="1"/>
  <c r="I80" i="6" s="1"/>
  <c r="B81" i="6" a="1"/>
  <c r="B81" i="6" s="1"/>
  <c r="I77" i="6" a="1"/>
  <c r="I77" i="6" s="1"/>
  <c r="G78" i="6" a="1"/>
  <c r="G78" i="6" s="1"/>
  <c r="F83" i="6" a="1"/>
  <c r="F83" i="6" s="1"/>
  <c r="E77" i="6" a="1"/>
  <c r="E77" i="6" s="1"/>
  <c r="H83" i="6" a="1"/>
  <c r="H83" i="6" s="1"/>
  <c r="G84" i="6" a="1"/>
  <c r="G84" i="6" s="1"/>
  <c r="F80" i="6" a="1"/>
  <c r="F80" i="6" s="1"/>
  <c r="J83" i="6" a="1"/>
  <c r="J83" i="6" s="1"/>
  <c r="J10" i="6" a="1"/>
  <c r="J10" i="6" s="1"/>
  <c r="D12" i="6" a="1"/>
  <c r="D12" i="6" s="1"/>
  <c r="G10" i="6" a="1"/>
  <c r="G10" i="6" s="1"/>
  <c r="H11" i="6" a="1"/>
  <c r="H11" i="6" s="1"/>
  <c r="I10" i="6" a="1"/>
  <c r="I10" i="6" s="1"/>
  <c r="D10" i="6" a="1"/>
  <c r="D10" i="6" s="1"/>
  <c r="F10" i="6" a="1"/>
  <c r="F10" i="6" s="1"/>
  <c r="I11" i="6" a="1"/>
  <c r="I11" i="6" s="1"/>
  <c r="H10" i="6" a="1"/>
  <c r="H10" i="6" s="1"/>
  <c r="B12" i="6" a="1"/>
  <c r="B12" i="6" s="1"/>
  <c r="C10" i="6" a="1"/>
  <c r="C10" i="6" s="1"/>
  <c r="E10" i="6" a="1"/>
  <c r="E10" i="6" s="1"/>
  <c r="J11" i="6" a="1"/>
  <c r="J11" i="6" s="1"/>
  <c r="B10" i="6" a="1"/>
  <c r="B10" i="6" s="1"/>
  <c r="C12" i="6" a="1"/>
  <c r="C12" i="6" s="1"/>
  <c r="I12" i="6" a="1"/>
  <c r="I12" i="6" s="1"/>
  <c r="J13" i="6" a="1"/>
  <c r="J13" i="6" s="1"/>
  <c r="H15" i="6" a="1"/>
  <c r="H15" i="6" s="1"/>
  <c r="I16" i="6" a="1"/>
  <c r="I16" i="6" s="1"/>
  <c r="J17" i="6" a="1"/>
  <c r="J17" i="6" s="1"/>
  <c r="H19" i="6" a="1"/>
  <c r="H19" i="6" s="1"/>
  <c r="I20" i="6" a="1"/>
  <c r="I20" i="6" s="1"/>
  <c r="J21" i="6" a="1"/>
  <c r="J21" i="6" s="1"/>
  <c r="H23" i="6" a="1"/>
  <c r="H23" i="6" s="1"/>
  <c r="I24" i="6" a="1"/>
  <c r="I24" i="6" s="1"/>
  <c r="J25" i="6" a="1"/>
  <c r="J25" i="6" s="1"/>
  <c r="H27" i="6" a="1"/>
  <c r="H27" i="6" s="1"/>
  <c r="I28" i="6" a="1"/>
  <c r="I28" i="6" s="1"/>
  <c r="J29" i="6" a="1"/>
  <c r="J29" i="6" s="1"/>
  <c r="H31" i="6" a="1"/>
  <c r="H31" i="6" s="1"/>
  <c r="I32" i="6" a="1"/>
  <c r="I32" i="6" s="1"/>
  <c r="J33" i="6" a="1"/>
  <c r="J33" i="6" s="1"/>
  <c r="H35" i="6" a="1"/>
  <c r="H35" i="6" s="1"/>
  <c r="I36" i="6" a="1"/>
  <c r="I36" i="6" s="1"/>
  <c r="J37" i="6" a="1"/>
  <c r="J37" i="6" s="1"/>
  <c r="H39" i="6" a="1"/>
  <c r="H39" i="6" s="1"/>
  <c r="I40" i="6" a="1"/>
  <c r="I40" i="6" s="1"/>
  <c r="J41" i="6" a="1"/>
  <c r="J41" i="6" s="1"/>
  <c r="H43" i="6" a="1"/>
  <c r="H43" i="6" s="1"/>
  <c r="I44" i="6" a="1"/>
  <c r="I44" i="6" s="1"/>
  <c r="J45" i="6" a="1"/>
  <c r="J45" i="6" s="1"/>
  <c r="H47" i="6" a="1"/>
  <c r="H47" i="6" s="1"/>
  <c r="I48" i="6" a="1"/>
  <c r="I48" i="6" s="1"/>
  <c r="J49" i="6" a="1"/>
  <c r="J49" i="6" s="1"/>
  <c r="H51" i="6" a="1"/>
  <c r="H51" i="6" s="1"/>
  <c r="H52" i="6" a="1"/>
  <c r="H52" i="6" s="1"/>
  <c r="I53" i="6" a="1"/>
  <c r="I53" i="6" s="1"/>
  <c r="J54" i="6" a="1"/>
  <c r="J54" i="6" s="1"/>
  <c r="H56" i="6" a="1"/>
  <c r="H56" i="6" s="1"/>
  <c r="I57" i="6" a="1"/>
  <c r="I57" i="6" s="1"/>
  <c r="J58" i="6" a="1"/>
  <c r="J58" i="6" s="1"/>
  <c r="H60" i="6" a="1"/>
  <c r="H60" i="6" s="1"/>
  <c r="I61" i="6" a="1"/>
  <c r="I61" i="6" s="1"/>
  <c r="J62" i="6" a="1"/>
  <c r="J62" i="6" s="1"/>
  <c r="H64" i="6" a="1"/>
  <c r="H64" i="6" s="1"/>
  <c r="I65" i="6" a="1"/>
  <c r="I65" i="6" s="1"/>
  <c r="J66" i="6" a="1"/>
  <c r="J66" i="6" s="1"/>
  <c r="H68" i="6" a="1"/>
  <c r="H68" i="6" s="1"/>
  <c r="I69" i="6" a="1"/>
  <c r="I69" i="6" s="1"/>
  <c r="J70" i="6" a="1"/>
  <c r="J70" i="6" s="1"/>
  <c r="H72" i="6" a="1"/>
  <c r="H72" i="6" s="1"/>
  <c r="I73" i="6" a="1"/>
  <c r="I73" i="6" s="1"/>
  <c r="J74" i="6" a="1"/>
  <c r="J74" i="6" s="1"/>
  <c r="H76" i="6" a="1"/>
  <c r="H76" i="6" s="1"/>
  <c r="B13" i="6" a="1"/>
  <c r="B13" i="6" s="1"/>
  <c r="C14" i="6" a="1"/>
  <c r="C14" i="6" s="1"/>
  <c r="D15" i="6" a="1"/>
  <c r="D15" i="6" s="1"/>
  <c r="B17" i="6" a="1"/>
  <c r="B17" i="6" s="1"/>
  <c r="C18" i="6" a="1"/>
  <c r="C18" i="6" s="1"/>
  <c r="D19" i="6" a="1"/>
  <c r="D19" i="6" s="1"/>
  <c r="B21" i="6" a="1"/>
  <c r="B21" i="6" s="1"/>
  <c r="C22" i="6" a="1"/>
  <c r="C22" i="6" s="1"/>
  <c r="C23" i="6" a="1"/>
  <c r="C23" i="6" s="1"/>
  <c r="D24" i="6" a="1"/>
  <c r="D24" i="6" s="1"/>
  <c r="B26" i="6" a="1"/>
  <c r="B26" i="6" s="1"/>
  <c r="C27" i="6" a="1"/>
  <c r="C27" i="6" s="1"/>
  <c r="D28" i="6" a="1"/>
  <c r="D28" i="6" s="1"/>
  <c r="B30" i="6" a="1"/>
  <c r="B30" i="6" s="1"/>
  <c r="C31" i="6" a="1"/>
  <c r="C31" i="6" s="1"/>
  <c r="D32" i="6" a="1"/>
  <c r="D32" i="6" s="1"/>
  <c r="B34" i="6" a="1"/>
  <c r="B34" i="6" s="1"/>
  <c r="C35" i="6" a="1"/>
  <c r="C35" i="6" s="1"/>
  <c r="D36" i="6" a="1"/>
  <c r="D36" i="6" s="1"/>
  <c r="B38" i="6" a="1"/>
  <c r="B38" i="6" s="1"/>
  <c r="C39" i="6" a="1"/>
  <c r="C39" i="6" s="1"/>
  <c r="D40" i="6" a="1"/>
  <c r="D40" i="6" s="1"/>
  <c r="B42" i="6" a="1"/>
  <c r="B42" i="6" s="1"/>
  <c r="C43" i="6" a="1"/>
  <c r="C43" i="6" s="1"/>
  <c r="D44" i="6" a="1"/>
  <c r="D44" i="6" s="1"/>
  <c r="B46" i="6" a="1"/>
  <c r="B46" i="6" s="1"/>
  <c r="C47" i="6" a="1"/>
  <c r="C47" i="6" s="1"/>
  <c r="D48" i="6" a="1"/>
  <c r="D48" i="6" s="1"/>
  <c r="J12" i="6" a="1"/>
  <c r="J12" i="6" s="1"/>
  <c r="H14" i="6" a="1"/>
  <c r="H14" i="6" s="1"/>
  <c r="I15" i="6" a="1"/>
  <c r="I15" i="6" s="1"/>
  <c r="J16" i="6" a="1"/>
  <c r="J16" i="6" s="1"/>
  <c r="H18" i="6" a="1"/>
  <c r="H18" i="6" s="1"/>
  <c r="I19" i="6" a="1"/>
  <c r="I19" i="6" s="1"/>
  <c r="J20" i="6" a="1"/>
  <c r="J20" i="6" s="1"/>
  <c r="H22" i="6" a="1"/>
  <c r="H22" i="6" s="1"/>
  <c r="I23" i="6" a="1"/>
  <c r="I23" i="6" s="1"/>
  <c r="J24" i="6" a="1"/>
  <c r="J24" i="6" s="1"/>
  <c r="H26" i="6" a="1"/>
  <c r="H26" i="6" s="1"/>
  <c r="I27" i="6" a="1"/>
  <c r="I27" i="6" s="1"/>
  <c r="J28" i="6" a="1"/>
  <c r="J28" i="6" s="1"/>
  <c r="H30" i="6" a="1"/>
  <c r="H30" i="6" s="1"/>
  <c r="I31" i="6" a="1"/>
  <c r="I31" i="6" s="1"/>
  <c r="J32" i="6" a="1"/>
  <c r="J32" i="6" s="1"/>
  <c r="H34" i="6" a="1"/>
  <c r="H34" i="6" s="1"/>
  <c r="I35" i="6" a="1"/>
  <c r="I35" i="6" s="1"/>
  <c r="J36" i="6" a="1"/>
  <c r="J36" i="6" s="1"/>
  <c r="H38" i="6" a="1"/>
  <c r="H38" i="6" s="1"/>
  <c r="I39" i="6" a="1"/>
  <c r="I39" i="6" s="1"/>
  <c r="J40" i="6" a="1"/>
  <c r="J40" i="6" s="1"/>
  <c r="H42" i="6" a="1"/>
  <c r="H42" i="6" s="1"/>
  <c r="I43" i="6" a="1"/>
  <c r="I43" i="6" s="1"/>
  <c r="J44" i="6" a="1"/>
  <c r="J44" i="6" s="1"/>
  <c r="H46" i="6" a="1"/>
  <c r="H46" i="6" s="1"/>
  <c r="I47" i="6" a="1"/>
  <c r="I47" i="6" s="1"/>
  <c r="J48" i="6" a="1"/>
  <c r="J48" i="6" s="1"/>
  <c r="H50" i="6" a="1"/>
  <c r="H50" i="6" s="1"/>
  <c r="I51" i="6" a="1"/>
  <c r="I51" i="6" s="1"/>
  <c r="I52" i="6" a="1"/>
  <c r="I52" i="6" s="1"/>
  <c r="J53" i="6" a="1"/>
  <c r="J53" i="6" s="1"/>
  <c r="H55" i="6" a="1"/>
  <c r="H55" i="6" s="1"/>
  <c r="I56" i="6" a="1"/>
  <c r="I56" i="6" s="1"/>
  <c r="J57" i="6" a="1"/>
  <c r="J57" i="6" s="1"/>
  <c r="H59" i="6" a="1"/>
  <c r="H59" i="6" s="1"/>
  <c r="I60" i="6" a="1"/>
  <c r="I60" i="6" s="1"/>
  <c r="J61" i="6" a="1"/>
  <c r="J61" i="6" s="1"/>
  <c r="H63" i="6" a="1"/>
  <c r="H63" i="6" s="1"/>
  <c r="I64" i="6" a="1"/>
  <c r="I64" i="6" s="1"/>
  <c r="J65" i="6" a="1"/>
  <c r="J65" i="6" s="1"/>
  <c r="H67" i="6" a="1"/>
  <c r="H67" i="6" s="1"/>
  <c r="I68" i="6" a="1"/>
  <c r="I68" i="6" s="1"/>
  <c r="J69" i="6" a="1"/>
  <c r="J69" i="6" s="1"/>
  <c r="H71" i="6" a="1"/>
  <c r="H71" i="6" s="1"/>
  <c r="I72" i="6" a="1"/>
  <c r="I72" i="6" s="1"/>
  <c r="J73" i="6" a="1"/>
  <c r="J73" i="6" s="1"/>
  <c r="H75" i="6" a="1"/>
  <c r="H75" i="6" s="1"/>
  <c r="I76" i="6" a="1"/>
  <c r="I76" i="6" s="1"/>
  <c r="C13" i="6" a="1"/>
  <c r="C13" i="6" s="1"/>
  <c r="D14" i="6" a="1"/>
  <c r="D14" i="6" s="1"/>
  <c r="B16" i="6" a="1"/>
  <c r="B16" i="6" s="1"/>
  <c r="C17" i="6" a="1"/>
  <c r="C17" i="6" s="1"/>
  <c r="D18" i="6" a="1"/>
  <c r="D18" i="6" s="1"/>
  <c r="B20" i="6" a="1"/>
  <c r="B20" i="6" s="1"/>
  <c r="C21" i="6" a="1"/>
  <c r="C21" i="6" s="1"/>
  <c r="D22" i="6" a="1"/>
  <c r="D22" i="6" s="1"/>
  <c r="D23" i="6" a="1"/>
  <c r="D23" i="6" s="1"/>
  <c r="B25" i="6" a="1"/>
  <c r="B25" i="6" s="1"/>
  <c r="C26" i="6" a="1"/>
  <c r="C26" i="6" s="1"/>
  <c r="D27" i="6" a="1"/>
  <c r="D27" i="6" s="1"/>
  <c r="B29" i="6" a="1"/>
  <c r="B29" i="6" s="1"/>
  <c r="C30" i="6" a="1"/>
  <c r="C30" i="6" s="1"/>
  <c r="D31" i="6" a="1"/>
  <c r="D31" i="6" s="1"/>
  <c r="B33" i="6" a="1"/>
  <c r="B33" i="6" s="1"/>
  <c r="C34" i="6" a="1"/>
  <c r="C34" i="6" s="1"/>
  <c r="D35" i="6" a="1"/>
  <c r="D35" i="6" s="1"/>
  <c r="B37" i="6" a="1"/>
  <c r="B37" i="6" s="1"/>
  <c r="C38" i="6" a="1"/>
  <c r="C38" i="6" s="1"/>
  <c r="D39" i="6" a="1"/>
  <c r="D39" i="6" s="1"/>
  <c r="B41" i="6" a="1"/>
  <c r="B41" i="6" s="1"/>
  <c r="C42" i="6" a="1"/>
  <c r="C42" i="6" s="1"/>
  <c r="D43" i="6" a="1"/>
  <c r="D43" i="6" s="1"/>
  <c r="B45" i="6" a="1"/>
  <c r="B45" i="6" s="1"/>
  <c r="C46" i="6" a="1"/>
  <c r="C46" i="6" s="1"/>
  <c r="D47" i="6" a="1"/>
  <c r="D47" i="6" s="1"/>
  <c r="B49" i="6" a="1"/>
  <c r="B49" i="6" s="1"/>
  <c r="C50" i="6" a="1"/>
  <c r="C50" i="6" s="1"/>
  <c r="D51" i="6" a="1"/>
  <c r="D51" i="6" s="1"/>
  <c r="B53" i="6" a="1"/>
  <c r="B53" i="6" s="1"/>
  <c r="C54" i="6" a="1"/>
  <c r="C54" i="6" s="1"/>
  <c r="D55" i="6" a="1"/>
  <c r="D55" i="6" s="1"/>
  <c r="B57" i="6" a="1"/>
  <c r="B57" i="6" s="1"/>
  <c r="C58" i="6" a="1"/>
  <c r="C58" i="6" s="1"/>
  <c r="D59" i="6" a="1"/>
  <c r="D59" i="6" s="1"/>
  <c r="H13" i="6" a="1"/>
  <c r="H13" i="6" s="1"/>
  <c r="I14" i="6" a="1"/>
  <c r="I14" i="6" s="1"/>
  <c r="J15" i="6" a="1"/>
  <c r="J15" i="6" s="1"/>
  <c r="H17" i="6" a="1"/>
  <c r="H17" i="6" s="1"/>
  <c r="I18" i="6" a="1"/>
  <c r="I18" i="6" s="1"/>
  <c r="J19" i="6" a="1"/>
  <c r="J19" i="6" s="1"/>
  <c r="H21" i="6" a="1"/>
  <c r="H21" i="6" s="1"/>
  <c r="I22" i="6" a="1"/>
  <c r="I22" i="6" s="1"/>
  <c r="J23" i="6" a="1"/>
  <c r="J23" i="6" s="1"/>
  <c r="H25" i="6" a="1"/>
  <c r="H25" i="6" s="1"/>
  <c r="I26" i="6" a="1"/>
  <c r="I26" i="6" s="1"/>
  <c r="J27" i="6" a="1"/>
  <c r="J27" i="6" s="1"/>
  <c r="H29" i="6" a="1"/>
  <c r="H29" i="6" s="1"/>
  <c r="I30" i="6" a="1"/>
  <c r="I30" i="6" s="1"/>
  <c r="J31" i="6" a="1"/>
  <c r="J31" i="6" s="1"/>
  <c r="H33" i="6" a="1"/>
  <c r="H33" i="6" s="1"/>
  <c r="I34" i="6" a="1"/>
  <c r="I34" i="6" s="1"/>
  <c r="J35" i="6" a="1"/>
  <c r="J35" i="6" s="1"/>
  <c r="H37" i="6" a="1"/>
  <c r="H37" i="6" s="1"/>
  <c r="I38" i="6" a="1"/>
  <c r="I38" i="6" s="1"/>
  <c r="J39" i="6" a="1"/>
  <c r="J39" i="6" s="1"/>
  <c r="H41" i="6" a="1"/>
  <c r="H41" i="6" s="1"/>
  <c r="I42" i="6" a="1"/>
  <c r="I42" i="6" s="1"/>
  <c r="J43" i="6" a="1"/>
  <c r="J43" i="6" s="1"/>
  <c r="H45" i="6" a="1"/>
  <c r="H45" i="6" s="1"/>
  <c r="I46" i="6" a="1"/>
  <c r="I46" i="6" s="1"/>
  <c r="J47" i="6" a="1"/>
  <c r="J47" i="6" s="1"/>
  <c r="H49" i="6" a="1"/>
  <c r="H49" i="6" s="1"/>
  <c r="I50" i="6" a="1"/>
  <c r="I50" i="6" s="1"/>
  <c r="J52" i="6" a="1"/>
  <c r="J52" i="6" s="1"/>
  <c r="H54" i="6" a="1"/>
  <c r="H54" i="6" s="1"/>
  <c r="I55" i="6" a="1"/>
  <c r="I55" i="6" s="1"/>
  <c r="J56" i="6" a="1"/>
  <c r="J56" i="6" s="1"/>
  <c r="H58" i="6" a="1"/>
  <c r="H58" i="6" s="1"/>
  <c r="I59" i="6" a="1"/>
  <c r="I59" i="6" s="1"/>
  <c r="J60" i="6" a="1"/>
  <c r="J60" i="6" s="1"/>
  <c r="H62" i="6" a="1"/>
  <c r="H62" i="6" s="1"/>
  <c r="I63" i="6" a="1"/>
  <c r="I63" i="6" s="1"/>
  <c r="J64" i="6" a="1"/>
  <c r="J64" i="6" s="1"/>
  <c r="H66" i="6" a="1"/>
  <c r="H66" i="6" s="1"/>
  <c r="I67" i="6" a="1"/>
  <c r="I67" i="6" s="1"/>
  <c r="J68" i="6" a="1"/>
  <c r="J68" i="6" s="1"/>
  <c r="H70" i="6" a="1"/>
  <c r="H70" i="6" s="1"/>
  <c r="I71" i="6" a="1"/>
  <c r="I71" i="6" s="1"/>
  <c r="J72" i="6" a="1"/>
  <c r="J72" i="6" s="1"/>
  <c r="H74" i="6" a="1"/>
  <c r="H74" i="6" s="1"/>
  <c r="I75" i="6" a="1"/>
  <c r="I75" i="6" s="1"/>
  <c r="J76" i="6" a="1"/>
  <c r="J76" i="6" s="1"/>
  <c r="D13" i="6" a="1"/>
  <c r="D13" i="6" s="1"/>
  <c r="B15" i="6" a="1"/>
  <c r="B15" i="6" s="1"/>
  <c r="C16" i="6" a="1"/>
  <c r="C16" i="6" s="1"/>
  <c r="D17" i="6" a="1"/>
  <c r="D17" i="6" s="1"/>
  <c r="B19" i="6" a="1"/>
  <c r="B19" i="6" s="1"/>
  <c r="C20" i="6" a="1"/>
  <c r="C20" i="6" s="1"/>
  <c r="D21" i="6" a="1"/>
  <c r="D21" i="6" s="1"/>
  <c r="B24" i="6" a="1"/>
  <c r="B24" i="6" s="1"/>
  <c r="C25" i="6" a="1"/>
  <c r="C25" i="6" s="1"/>
  <c r="D26" i="6" a="1"/>
  <c r="D26" i="6" s="1"/>
  <c r="B28" i="6" a="1"/>
  <c r="B28" i="6" s="1"/>
  <c r="C29" i="6" a="1"/>
  <c r="C29" i="6" s="1"/>
  <c r="D30" i="6" a="1"/>
  <c r="D30" i="6" s="1"/>
  <c r="B32" i="6" a="1"/>
  <c r="B32" i="6" s="1"/>
  <c r="C33" i="6" a="1"/>
  <c r="C33" i="6" s="1"/>
  <c r="D34" i="6" a="1"/>
  <c r="D34" i="6" s="1"/>
  <c r="B36" i="6" a="1"/>
  <c r="B36" i="6" s="1"/>
  <c r="C37" i="6" a="1"/>
  <c r="C37" i="6" s="1"/>
  <c r="D38" i="6" a="1"/>
  <c r="D38" i="6" s="1"/>
  <c r="B40" i="6" a="1"/>
  <c r="B40" i="6" s="1"/>
  <c r="C41" i="6" a="1"/>
  <c r="C41" i="6" s="1"/>
  <c r="D42" i="6" a="1"/>
  <c r="D42" i="6" s="1"/>
  <c r="B44" i="6" a="1"/>
  <c r="B44" i="6" s="1"/>
  <c r="C45" i="6" a="1"/>
  <c r="C45" i="6" s="1"/>
  <c r="D46" i="6" a="1"/>
  <c r="D46" i="6" s="1"/>
  <c r="B48" i="6" a="1"/>
  <c r="B48" i="6" s="1"/>
  <c r="C49" i="6" a="1"/>
  <c r="C49" i="6" s="1"/>
  <c r="D50" i="6" a="1"/>
  <c r="D50" i="6" s="1"/>
  <c r="B52" i="6" a="1"/>
  <c r="B52" i="6" s="1"/>
  <c r="C53" i="6" a="1"/>
  <c r="C53" i="6" s="1"/>
  <c r="D54" i="6" a="1"/>
  <c r="D54" i="6" s="1"/>
  <c r="B56" i="6" a="1"/>
  <c r="B56" i="6" s="1"/>
  <c r="C57" i="6" a="1"/>
  <c r="C57" i="6" s="1"/>
  <c r="D58" i="6" a="1"/>
  <c r="D58" i="6" s="1"/>
  <c r="B60" i="6" a="1"/>
  <c r="B60" i="6" s="1"/>
  <c r="H12" i="6" a="1"/>
  <c r="H12" i="6" s="1"/>
  <c r="J14" i="6" a="1"/>
  <c r="J14" i="6" s="1"/>
  <c r="H20" i="6" a="1"/>
  <c r="H20" i="6" s="1"/>
  <c r="I25" i="6" a="1"/>
  <c r="I25" i="6" s="1"/>
  <c r="J30" i="6" a="1"/>
  <c r="J30" i="6" s="1"/>
  <c r="H36" i="6" a="1"/>
  <c r="H36" i="6" s="1"/>
  <c r="I41" i="6" a="1"/>
  <c r="I41" i="6" s="1"/>
  <c r="J46" i="6" a="1"/>
  <c r="J46" i="6" s="1"/>
  <c r="J51" i="6" a="1"/>
  <c r="J51" i="6" s="1"/>
  <c r="H57" i="6" a="1"/>
  <c r="H57" i="6" s="1"/>
  <c r="I62" i="6" a="1"/>
  <c r="I62" i="6" s="1"/>
  <c r="J67" i="6" a="1"/>
  <c r="J67" i="6" s="1"/>
  <c r="H73" i="6" a="1"/>
  <c r="H73" i="6" s="1"/>
  <c r="B14" i="6" a="1"/>
  <c r="B14" i="6" s="1"/>
  <c r="C19" i="6" a="1"/>
  <c r="C19" i="6" s="1"/>
  <c r="C24" i="6" a="1"/>
  <c r="C24" i="6" s="1"/>
  <c r="D29" i="6" a="1"/>
  <c r="D29" i="6" s="1"/>
  <c r="B35" i="6" a="1"/>
  <c r="B35" i="6" s="1"/>
  <c r="C40" i="6" a="1"/>
  <c r="C40" i="6" s="1"/>
  <c r="D45" i="6" a="1"/>
  <c r="D45" i="6" s="1"/>
  <c r="D52" i="6" a="1"/>
  <c r="D52" i="6" s="1"/>
  <c r="C55" i="6" a="1"/>
  <c r="C55" i="6" s="1"/>
  <c r="B58" i="6" a="1"/>
  <c r="B58" i="6" s="1"/>
  <c r="D60" i="6" a="1"/>
  <c r="D60" i="6" s="1"/>
  <c r="B62" i="6" a="1"/>
  <c r="B62" i="6" s="1"/>
  <c r="C63" i="6" a="1"/>
  <c r="C63" i="6" s="1"/>
  <c r="D64" i="6" a="1"/>
  <c r="D64" i="6" s="1"/>
  <c r="B66" i="6" a="1"/>
  <c r="B66" i="6" s="1"/>
  <c r="C67" i="6" a="1"/>
  <c r="C67" i="6" s="1"/>
  <c r="D68" i="6" a="1"/>
  <c r="D68" i="6" s="1"/>
  <c r="B70" i="6" a="1"/>
  <c r="B70" i="6" s="1"/>
  <c r="C71" i="6" a="1"/>
  <c r="C71" i="6" s="1"/>
  <c r="D72" i="6" a="1"/>
  <c r="D72" i="6" s="1"/>
  <c r="B74" i="6" a="1"/>
  <c r="B74" i="6" s="1"/>
  <c r="C75" i="6" a="1"/>
  <c r="C75" i="6" s="1"/>
  <c r="D76" i="6" a="1"/>
  <c r="D76" i="6" s="1"/>
  <c r="E11" i="6" a="1"/>
  <c r="E11" i="6" s="1"/>
  <c r="F12" i="6" a="1"/>
  <c r="F12" i="6" s="1"/>
  <c r="G13" i="6" a="1"/>
  <c r="G13" i="6" s="1"/>
  <c r="E15" i="6" a="1"/>
  <c r="E15" i="6" s="1"/>
  <c r="F16" i="6" a="1"/>
  <c r="F16" i="6" s="1"/>
  <c r="G17" i="6" a="1"/>
  <c r="G17" i="6" s="1"/>
  <c r="E19" i="6" a="1"/>
  <c r="E19" i="6" s="1"/>
  <c r="F20" i="6" a="1"/>
  <c r="F20" i="6" s="1"/>
  <c r="G21" i="6" a="1"/>
  <c r="G21" i="6" s="1"/>
  <c r="E23" i="6" a="1"/>
  <c r="E23" i="6" s="1"/>
  <c r="F24" i="6" a="1"/>
  <c r="F24" i="6" s="1"/>
  <c r="G25" i="6" a="1"/>
  <c r="G25" i="6" s="1"/>
  <c r="E27" i="6" a="1"/>
  <c r="E27" i="6" s="1"/>
  <c r="F28" i="6" a="1"/>
  <c r="F28" i="6" s="1"/>
  <c r="G29" i="6" a="1"/>
  <c r="G29" i="6" s="1"/>
  <c r="E31" i="6" a="1"/>
  <c r="E31" i="6" s="1"/>
  <c r="F32" i="6" a="1"/>
  <c r="F32" i="6" s="1"/>
  <c r="G33" i="6" a="1"/>
  <c r="G33" i="6" s="1"/>
  <c r="E35" i="6" a="1"/>
  <c r="E35" i="6" s="1"/>
  <c r="F36" i="6" a="1"/>
  <c r="F36" i="6" s="1"/>
  <c r="G37" i="6" a="1"/>
  <c r="G37" i="6" s="1"/>
  <c r="E40" i="6" a="1"/>
  <c r="E40" i="6" s="1"/>
  <c r="F41" i="6" a="1"/>
  <c r="F41" i="6" s="1"/>
  <c r="G42" i="6" a="1"/>
  <c r="G42" i="6" s="1"/>
  <c r="E44" i="6" a="1"/>
  <c r="E44" i="6" s="1"/>
  <c r="F45" i="6" a="1"/>
  <c r="F45" i="6" s="1"/>
  <c r="G46" i="6" a="1"/>
  <c r="G46" i="6" s="1"/>
  <c r="E48" i="6" a="1"/>
  <c r="E48" i="6" s="1"/>
  <c r="F49" i="6" a="1"/>
  <c r="F49" i="6" s="1"/>
  <c r="G50" i="6" a="1"/>
  <c r="G50" i="6" s="1"/>
  <c r="E52" i="6" a="1"/>
  <c r="E52" i="6" s="1"/>
  <c r="F53" i="6" a="1"/>
  <c r="F53" i="6" s="1"/>
  <c r="G54" i="6" a="1"/>
  <c r="G54" i="6" s="1"/>
  <c r="E56" i="6" a="1"/>
  <c r="E56" i="6" s="1"/>
  <c r="F57" i="6" a="1"/>
  <c r="F57" i="6" s="1"/>
  <c r="G58" i="6" a="1"/>
  <c r="G58" i="6" s="1"/>
  <c r="E60" i="6" a="1"/>
  <c r="E60" i="6" s="1"/>
  <c r="F61" i="6" a="1"/>
  <c r="F61" i="6" s="1"/>
  <c r="G62" i="6" a="1"/>
  <c r="G62" i="6" s="1"/>
  <c r="E64" i="6" a="1"/>
  <c r="E64" i="6" s="1"/>
  <c r="F65" i="6" a="1"/>
  <c r="F65" i="6" s="1"/>
  <c r="G66" i="6" a="1"/>
  <c r="G66" i="6" s="1"/>
  <c r="E68" i="6" a="1"/>
  <c r="E68" i="6" s="1"/>
  <c r="F69" i="6" a="1"/>
  <c r="F69" i="6" s="1"/>
  <c r="G70" i="6" a="1"/>
  <c r="G70" i="6" s="1"/>
  <c r="E72" i="6" a="1"/>
  <c r="E72" i="6" s="1"/>
  <c r="F73" i="6" a="1"/>
  <c r="F73" i="6" s="1"/>
  <c r="G74" i="6" a="1"/>
  <c r="G74" i="6" s="1"/>
  <c r="H16" i="6" a="1"/>
  <c r="H16" i="6" s="1"/>
  <c r="I21" i="6" a="1"/>
  <c r="I21" i="6" s="1"/>
  <c r="J26" i="6" a="1"/>
  <c r="J26" i="6" s="1"/>
  <c r="H32" i="6" a="1"/>
  <c r="H32" i="6" s="1"/>
  <c r="I37" i="6" a="1"/>
  <c r="I37" i="6" s="1"/>
  <c r="J42" i="6" a="1"/>
  <c r="J42" i="6" s="1"/>
  <c r="H48" i="6" a="1"/>
  <c r="H48" i="6" s="1"/>
  <c r="H53" i="6" a="1"/>
  <c r="H53" i="6" s="1"/>
  <c r="I58" i="6" a="1"/>
  <c r="I58" i="6" s="1"/>
  <c r="J63" i="6" a="1"/>
  <c r="J63" i="6" s="1"/>
  <c r="H69" i="6" a="1"/>
  <c r="H69" i="6" s="1"/>
  <c r="I74" i="6" a="1"/>
  <c r="I74" i="6" s="1"/>
  <c r="C15" i="6" a="1"/>
  <c r="C15" i="6" s="1"/>
  <c r="D20" i="6" a="1"/>
  <c r="D20" i="6" s="1"/>
  <c r="D25" i="6" a="1"/>
  <c r="D25" i="6" s="1"/>
  <c r="B31" i="6" a="1"/>
  <c r="B31" i="6" s="1"/>
  <c r="C36" i="6" a="1"/>
  <c r="C36" i="6" s="1"/>
  <c r="D41" i="6" a="1"/>
  <c r="D41" i="6" s="1"/>
  <c r="B47" i="6" a="1"/>
  <c r="B47" i="6" s="1"/>
  <c r="B51" i="6" a="1"/>
  <c r="B51" i="6" s="1"/>
  <c r="D53" i="6" a="1"/>
  <c r="D53" i="6" s="1"/>
  <c r="C56" i="6" a="1"/>
  <c r="C56" i="6" s="1"/>
  <c r="B59" i="6" a="1"/>
  <c r="B59" i="6" s="1"/>
  <c r="B61" i="6" a="1"/>
  <c r="B61" i="6" s="1"/>
  <c r="C62" i="6" a="1"/>
  <c r="C62" i="6" s="1"/>
  <c r="D63" i="6" a="1"/>
  <c r="D63" i="6" s="1"/>
  <c r="B65" i="6" a="1"/>
  <c r="B65" i="6" s="1"/>
  <c r="C66" i="6" a="1"/>
  <c r="C66" i="6" s="1"/>
  <c r="D67" i="6" a="1"/>
  <c r="D67" i="6" s="1"/>
  <c r="B69" i="6" a="1"/>
  <c r="B69" i="6" s="1"/>
  <c r="C70" i="6" a="1"/>
  <c r="C70" i="6" s="1"/>
  <c r="D71" i="6" a="1"/>
  <c r="D71" i="6" s="1"/>
  <c r="B73" i="6" a="1"/>
  <c r="B73" i="6" s="1"/>
  <c r="C74" i="6" a="1"/>
  <c r="C74" i="6" s="1"/>
  <c r="D75" i="6" a="1"/>
  <c r="D75" i="6" s="1"/>
  <c r="F11" i="6" a="1"/>
  <c r="F11" i="6" s="1"/>
  <c r="G12" i="6" a="1"/>
  <c r="G12" i="6" s="1"/>
  <c r="E14" i="6" a="1"/>
  <c r="E14" i="6" s="1"/>
  <c r="F15" i="6" a="1"/>
  <c r="F15" i="6" s="1"/>
  <c r="G16" i="6" a="1"/>
  <c r="G16" i="6" s="1"/>
  <c r="E18" i="6" a="1"/>
  <c r="E18" i="6" s="1"/>
  <c r="F19" i="6" a="1"/>
  <c r="F19" i="6" s="1"/>
  <c r="G20" i="6" a="1"/>
  <c r="G20" i="6" s="1"/>
  <c r="E22" i="6" a="1"/>
  <c r="E22" i="6" s="1"/>
  <c r="F23" i="6" a="1"/>
  <c r="F23" i="6" s="1"/>
  <c r="G24" i="6" a="1"/>
  <c r="G24" i="6" s="1"/>
  <c r="E26" i="6" a="1"/>
  <c r="E26" i="6" s="1"/>
  <c r="F27" i="6" a="1"/>
  <c r="F27" i="6" s="1"/>
  <c r="G28" i="6" a="1"/>
  <c r="G28" i="6" s="1"/>
  <c r="E30" i="6" a="1"/>
  <c r="E30" i="6" s="1"/>
  <c r="F31" i="6" a="1"/>
  <c r="F31" i="6" s="1"/>
  <c r="G32" i="6" a="1"/>
  <c r="G32" i="6" s="1"/>
  <c r="E34" i="6" a="1"/>
  <c r="E34" i="6" s="1"/>
  <c r="F35" i="6" a="1"/>
  <c r="F35" i="6" s="1"/>
  <c r="G36" i="6" a="1"/>
  <c r="G36" i="6" s="1"/>
  <c r="E38" i="6" a="1"/>
  <c r="E38" i="6" s="1"/>
  <c r="E39" i="6" a="1"/>
  <c r="E39" i="6" s="1"/>
  <c r="F40" i="6" a="1"/>
  <c r="F40" i="6" s="1"/>
  <c r="G41" i="6" a="1"/>
  <c r="G41" i="6" s="1"/>
  <c r="E43" i="6" a="1"/>
  <c r="E43" i="6" s="1"/>
  <c r="F44" i="6" a="1"/>
  <c r="F44" i="6" s="1"/>
  <c r="G45" i="6" a="1"/>
  <c r="G45" i="6" s="1"/>
  <c r="E47" i="6" a="1"/>
  <c r="E47" i="6" s="1"/>
  <c r="F48" i="6" a="1"/>
  <c r="F48" i="6" s="1"/>
  <c r="G49" i="6" a="1"/>
  <c r="G49" i="6" s="1"/>
  <c r="E51" i="6" a="1"/>
  <c r="E51" i="6" s="1"/>
  <c r="F52" i="6" a="1"/>
  <c r="F52" i="6" s="1"/>
  <c r="G53" i="6" a="1"/>
  <c r="G53" i="6" s="1"/>
  <c r="E55" i="6" a="1"/>
  <c r="E55" i="6" s="1"/>
  <c r="F56" i="6" a="1"/>
  <c r="F56" i="6" s="1"/>
  <c r="G57" i="6" a="1"/>
  <c r="G57" i="6" s="1"/>
  <c r="E59" i="6" a="1"/>
  <c r="E59" i="6" s="1"/>
  <c r="F60" i="6" a="1"/>
  <c r="F60" i="6" s="1"/>
  <c r="G61" i="6" a="1"/>
  <c r="G61" i="6" s="1"/>
  <c r="E63" i="6" a="1"/>
  <c r="E63" i="6" s="1"/>
  <c r="F64" i="6" a="1"/>
  <c r="F64" i="6" s="1"/>
  <c r="G65" i="6" a="1"/>
  <c r="G65" i="6" s="1"/>
  <c r="E67" i="6" a="1"/>
  <c r="E67" i="6" s="1"/>
  <c r="F68" i="6" a="1"/>
  <c r="F68" i="6" s="1"/>
  <c r="G69" i="6" a="1"/>
  <c r="G69" i="6" s="1"/>
  <c r="E71" i="6" a="1"/>
  <c r="E71" i="6" s="1"/>
  <c r="F72" i="6" a="1"/>
  <c r="F72" i="6" s="1"/>
  <c r="G73" i="6" a="1"/>
  <c r="G73" i="6" s="1"/>
  <c r="E75" i="6" a="1"/>
  <c r="E75" i="6" s="1"/>
  <c r="F76" i="6" a="1"/>
  <c r="F76" i="6" s="1"/>
  <c r="J18" i="6" a="1"/>
  <c r="J18" i="6" s="1"/>
  <c r="H24" i="6" a="1"/>
  <c r="H24" i="6" s="1"/>
  <c r="H40" i="6" a="1"/>
  <c r="H40" i="6" s="1"/>
  <c r="I45" i="6" a="1"/>
  <c r="I45" i="6" s="1"/>
  <c r="H61" i="6" a="1"/>
  <c r="H61" i="6" s="1"/>
  <c r="J71" i="6" a="1"/>
  <c r="J71" i="6" s="1"/>
  <c r="I17" i="6" a="1"/>
  <c r="I17" i="6" s="1"/>
  <c r="J22" i="6" a="1"/>
  <c r="J22" i="6" s="1"/>
  <c r="H28" i="6" a="1"/>
  <c r="H28" i="6" s="1"/>
  <c r="I33" i="6" a="1"/>
  <c r="I33" i="6" s="1"/>
  <c r="J38" i="6" a="1"/>
  <c r="J38" i="6" s="1"/>
  <c r="H44" i="6" a="1"/>
  <c r="H44" i="6" s="1"/>
  <c r="I49" i="6" a="1"/>
  <c r="I49" i="6" s="1"/>
  <c r="I54" i="6" a="1"/>
  <c r="I54" i="6" s="1"/>
  <c r="J59" i="6" a="1"/>
  <c r="J59" i="6" s="1"/>
  <c r="H65" i="6" a="1"/>
  <c r="H65" i="6" s="1"/>
  <c r="I70" i="6" a="1"/>
  <c r="I70" i="6" s="1"/>
  <c r="J75" i="6" a="1"/>
  <c r="J75" i="6" s="1"/>
  <c r="D16" i="6" a="1"/>
  <c r="D16" i="6" s="1"/>
  <c r="B22" i="6" a="1"/>
  <c r="B22" i="6" s="1"/>
  <c r="B27" i="6" a="1"/>
  <c r="B27" i="6" s="1"/>
  <c r="C32" i="6" a="1"/>
  <c r="C32" i="6" s="1"/>
  <c r="D37" i="6" a="1"/>
  <c r="D37" i="6" s="1"/>
  <c r="B43" i="6" a="1"/>
  <c r="B43" i="6" s="1"/>
  <c r="C48" i="6" a="1"/>
  <c r="C48" i="6" s="1"/>
  <c r="C51" i="6" a="1"/>
  <c r="C51" i="6" s="1"/>
  <c r="B54" i="6" a="1"/>
  <c r="B54" i="6" s="1"/>
  <c r="D56" i="6" a="1"/>
  <c r="D56" i="6" s="1"/>
  <c r="C59" i="6" a="1"/>
  <c r="C59" i="6" s="1"/>
  <c r="C61" i="6" a="1"/>
  <c r="C61" i="6" s="1"/>
  <c r="D62" i="6" a="1"/>
  <c r="D62" i="6" s="1"/>
  <c r="B64" i="6" a="1"/>
  <c r="B64" i="6" s="1"/>
  <c r="C65" i="6" a="1"/>
  <c r="C65" i="6" s="1"/>
  <c r="D66" i="6" a="1"/>
  <c r="D66" i="6" s="1"/>
  <c r="B68" i="6" a="1"/>
  <c r="B68" i="6" s="1"/>
  <c r="C69" i="6" a="1"/>
  <c r="C69" i="6" s="1"/>
  <c r="D70" i="6" a="1"/>
  <c r="D70" i="6" s="1"/>
  <c r="B72" i="6" a="1"/>
  <c r="B72" i="6" s="1"/>
  <c r="C73" i="6" a="1"/>
  <c r="C73" i="6" s="1"/>
  <c r="D74" i="6" a="1"/>
  <c r="D74" i="6" s="1"/>
  <c r="B76" i="6" a="1"/>
  <c r="B76" i="6" s="1"/>
  <c r="G11" i="6" a="1"/>
  <c r="G11" i="6" s="1"/>
  <c r="E13" i="6" a="1"/>
  <c r="E13" i="6" s="1"/>
  <c r="F14" i="6" a="1"/>
  <c r="F14" i="6" s="1"/>
  <c r="G15" i="6" a="1"/>
  <c r="G15" i="6" s="1"/>
  <c r="E17" i="6" a="1"/>
  <c r="E17" i="6" s="1"/>
  <c r="F18" i="6" a="1"/>
  <c r="F18" i="6" s="1"/>
  <c r="G19" i="6" a="1"/>
  <c r="G19" i="6" s="1"/>
  <c r="E21" i="6" a="1"/>
  <c r="E21" i="6" s="1"/>
  <c r="F22" i="6" a="1"/>
  <c r="F22" i="6" s="1"/>
  <c r="G23" i="6" a="1"/>
  <c r="G23" i="6" s="1"/>
  <c r="E25" i="6" a="1"/>
  <c r="E25" i="6" s="1"/>
  <c r="F26" i="6" a="1"/>
  <c r="F26" i="6" s="1"/>
  <c r="G27" i="6" a="1"/>
  <c r="G27" i="6" s="1"/>
  <c r="E29" i="6" a="1"/>
  <c r="E29" i="6" s="1"/>
  <c r="F30" i="6" a="1"/>
  <c r="F30" i="6" s="1"/>
  <c r="G31" i="6" a="1"/>
  <c r="G31" i="6" s="1"/>
  <c r="E33" i="6" a="1"/>
  <c r="E33" i="6" s="1"/>
  <c r="F34" i="6" a="1"/>
  <c r="F34" i="6" s="1"/>
  <c r="G35" i="6" a="1"/>
  <c r="G35" i="6" s="1"/>
  <c r="E37" i="6" a="1"/>
  <c r="E37" i="6" s="1"/>
  <c r="F38" i="6" a="1"/>
  <c r="F38" i="6" s="1"/>
  <c r="F39" i="6" a="1"/>
  <c r="F39" i="6" s="1"/>
  <c r="G40" i="6" a="1"/>
  <c r="G40" i="6" s="1"/>
  <c r="E42" i="6" a="1"/>
  <c r="E42" i="6" s="1"/>
  <c r="F43" i="6" a="1"/>
  <c r="F43" i="6" s="1"/>
  <c r="G44" i="6" a="1"/>
  <c r="G44" i="6" s="1"/>
  <c r="E46" i="6" a="1"/>
  <c r="E46" i="6" s="1"/>
  <c r="F47" i="6" a="1"/>
  <c r="F47" i="6" s="1"/>
  <c r="G48" i="6" a="1"/>
  <c r="G48" i="6" s="1"/>
  <c r="E50" i="6" a="1"/>
  <c r="E50" i="6" s="1"/>
  <c r="F51" i="6" a="1"/>
  <c r="F51" i="6" s="1"/>
  <c r="G52" i="6" a="1"/>
  <c r="G52" i="6" s="1"/>
  <c r="E54" i="6" a="1"/>
  <c r="E54" i="6" s="1"/>
  <c r="F55" i="6" a="1"/>
  <c r="F55" i="6" s="1"/>
  <c r="G56" i="6" a="1"/>
  <c r="G56" i="6" s="1"/>
  <c r="E58" i="6" a="1"/>
  <c r="E58" i="6" s="1"/>
  <c r="F59" i="6" a="1"/>
  <c r="F59" i="6" s="1"/>
  <c r="G60" i="6" a="1"/>
  <c r="G60" i="6" s="1"/>
  <c r="E62" i="6" a="1"/>
  <c r="E62" i="6" s="1"/>
  <c r="F63" i="6" a="1"/>
  <c r="F63" i="6" s="1"/>
  <c r="G64" i="6" a="1"/>
  <c r="G64" i="6" s="1"/>
  <c r="E66" i="6" a="1"/>
  <c r="E66" i="6" s="1"/>
  <c r="F67" i="6" a="1"/>
  <c r="F67" i="6" s="1"/>
  <c r="G68" i="6" a="1"/>
  <c r="G68" i="6" s="1"/>
  <c r="E70" i="6" a="1"/>
  <c r="E70" i="6" s="1"/>
  <c r="F71" i="6" a="1"/>
  <c r="F71" i="6" s="1"/>
  <c r="G72" i="6" a="1"/>
  <c r="G72" i="6" s="1"/>
  <c r="E74" i="6" a="1"/>
  <c r="E74" i="6" s="1"/>
  <c r="F75" i="6" a="1"/>
  <c r="F75" i="6" s="1"/>
  <c r="G76" i="6" a="1"/>
  <c r="G76" i="6" s="1"/>
  <c r="I13" i="6" a="1"/>
  <c r="I13" i="6" s="1"/>
  <c r="I29" i="6" a="1"/>
  <c r="I29" i="6" s="1"/>
  <c r="J34" i="6" a="1"/>
  <c r="J34" i="6" s="1"/>
  <c r="J50" i="6" a="1"/>
  <c r="J50" i="6" s="1"/>
  <c r="J55" i="6" a="1"/>
  <c r="J55" i="6" s="1"/>
  <c r="I66" i="6" a="1"/>
  <c r="I66" i="6" s="1"/>
  <c r="B18" i="6" a="1"/>
  <c r="B18" i="6" s="1"/>
  <c r="B39" i="6" a="1"/>
  <c r="B39" i="6" s="1"/>
  <c r="B55" i="6" a="1"/>
  <c r="B55" i="6" s="1"/>
  <c r="B63" i="6" a="1"/>
  <c r="B63" i="6" s="1"/>
  <c r="C68" i="6" a="1"/>
  <c r="C68" i="6" s="1"/>
  <c r="D73" i="6" a="1"/>
  <c r="D73" i="6" s="1"/>
  <c r="G14" i="6" a="1"/>
  <c r="G14" i="6" s="1"/>
  <c r="E20" i="6" a="1"/>
  <c r="E20" i="6" s="1"/>
  <c r="F25" i="6" a="1"/>
  <c r="F25" i="6" s="1"/>
  <c r="G30" i="6" a="1"/>
  <c r="G30" i="6" s="1"/>
  <c r="E36" i="6" a="1"/>
  <c r="E36" i="6" s="1"/>
  <c r="E41" i="6" a="1"/>
  <c r="E41" i="6" s="1"/>
  <c r="F46" i="6" a="1"/>
  <c r="F46" i="6" s="1"/>
  <c r="G51" i="6" a="1"/>
  <c r="G51" i="6" s="1"/>
  <c r="E57" i="6" a="1"/>
  <c r="E57" i="6" s="1"/>
  <c r="F62" i="6" a="1"/>
  <c r="F62" i="6" s="1"/>
  <c r="G67" i="6" a="1"/>
  <c r="G67" i="6" s="1"/>
  <c r="E73" i="6" a="1"/>
  <c r="E73" i="6" s="1"/>
  <c r="D33" i="6" a="1"/>
  <c r="D33" i="6" s="1"/>
  <c r="B67" i="6" a="1"/>
  <c r="B67" i="6" s="1"/>
  <c r="G18" i="6" a="1"/>
  <c r="G18" i="6" s="1"/>
  <c r="G34" i="6" a="1"/>
  <c r="G34" i="6" s="1"/>
  <c r="G55" i="6" a="1"/>
  <c r="G55" i="6" s="1"/>
  <c r="G71" i="6" a="1"/>
  <c r="G71" i="6" s="1"/>
  <c r="B23" i="6" a="1"/>
  <c r="B23" i="6" s="1"/>
  <c r="C44" i="6" a="1"/>
  <c r="C44" i="6" s="1"/>
  <c r="D57" i="6" a="1"/>
  <c r="D57" i="6" s="1"/>
  <c r="C64" i="6" a="1"/>
  <c r="C64" i="6" s="1"/>
  <c r="D69" i="6" a="1"/>
  <c r="D69" i="6" s="1"/>
  <c r="B75" i="6" a="1"/>
  <c r="B75" i="6" s="1"/>
  <c r="E16" i="6" a="1"/>
  <c r="E16" i="6" s="1"/>
  <c r="F21" i="6" a="1"/>
  <c r="F21" i="6" s="1"/>
  <c r="G26" i="6" a="1"/>
  <c r="G26" i="6" s="1"/>
  <c r="E32" i="6" a="1"/>
  <c r="E32" i="6" s="1"/>
  <c r="F37" i="6" a="1"/>
  <c r="F37" i="6" s="1"/>
  <c r="F42" i="6" a="1"/>
  <c r="F42" i="6" s="1"/>
  <c r="G47" i="6" a="1"/>
  <c r="G47" i="6" s="1"/>
  <c r="E53" i="6" a="1"/>
  <c r="E53" i="6" s="1"/>
  <c r="F58" i="6" a="1"/>
  <c r="F58" i="6" s="1"/>
  <c r="G63" i="6" a="1"/>
  <c r="G63" i="6" s="1"/>
  <c r="E69" i="6" a="1"/>
  <c r="E69" i="6" s="1"/>
  <c r="F74" i="6" a="1"/>
  <c r="F74" i="6" s="1"/>
  <c r="C52" i="6" a="1"/>
  <c r="C52" i="6" s="1"/>
  <c r="F13" i="6" a="1"/>
  <c r="F13" i="6" s="1"/>
  <c r="F29" i="6" a="1"/>
  <c r="F29" i="6" s="1"/>
  <c r="E45" i="6" a="1"/>
  <c r="E45" i="6" s="1"/>
  <c r="E61" i="6" a="1"/>
  <c r="E61" i="6" s="1"/>
  <c r="E76" i="6" a="1"/>
  <c r="E76" i="6" s="1"/>
  <c r="C28" i="6" a="1"/>
  <c r="C28" i="6" s="1"/>
  <c r="D49" i="6" a="1"/>
  <c r="D49" i="6" s="1"/>
  <c r="C60" i="6" a="1"/>
  <c r="C60" i="6" s="1"/>
  <c r="D65" i="6" a="1"/>
  <c r="D65" i="6" s="1"/>
  <c r="B71" i="6" a="1"/>
  <c r="B71" i="6" s="1"/>
  <c r="C76" i="6" a="1"/>
  <c r="C76" i="6" s="1"/>
  <c r="E12" i="6" a="1"/>
  <c r="E12" i="6" s="1"/>
  <c r="F17" i="6" a="1"/>
  <c r="F17" i="6" s="1"/>
  <c r="G22" i="6" a="1"/>
  <c r="G22" i="6" s="1"/>
  <c r="E28" i="6" a="1"/>
  <c r="E28" i="6" s="1"/>
  <c r="F33" i="6" a="1"/>
  <c r="F33" i="6" s="1"/>
  <c r="G38" i="6" a="1"/>
  <c r="G38" i="6" s="1"/>
  <c r="G43" i="6" a="1"/>
  <c r="G43" i="6" s="1"/>
  <c r="E49" i="6" a="1"/>
  <c r="E49" i="6" s="1"/>
  <c r="F54" i="6" a="1"/>
  <c r="F54" i="6" s="1"/>
  <c r="G59" i="6" a="1"/>
  <c r="G59" i="6" s="1"/>
  <c r="E65" i="6" a="1"/>
  <c r="E65" i="6" s="1"/>
  <c r="F70" i="6" a="1"/>
  <c r="F70" i="6" s="1"/>
  <c r="G75" i="6" a="1"/>
  <c r="G75" i="6" s="1"/>
  <c r="D61" i="6" a="1"/>
  <c r="D61" i="6" s="1"/>
  <c r="C72" i="6" a="1"/>
  <c r="C72" i="6" s="1"/>
  <c r="E24" i="6" a="1"/>
  <c r="E24" i="6" s="1"/>
  <c r="G39" i="6" a="1"/>
  <c r="G39" i="6" s="1"/>
  <c r="F50" i="6" a="1"/>
  <c r="F50" i="6" s="1"/>
  <c r="F66" i="6" a="1"/>
  <c r="F66" i="6" s="1"/>
  <c r="U84" i="1" l="1"/>
  <c r="T83" i="1"/>
  <c r="T84" i="1"/>
  <c r="S55" i="1"/>
  <c r="T28" i="1"/>
  <c r="T68" i="1"/>
  <c r="S11" i="1"/>
  <c r="S23" i="1"/>
  <c r="AA12" i="1"/>
  <c r="AD12" i="1"/>
  <c r="AB12" i="1"/>
  <c r="AE12" i="1"/>
  <c r="Z12" i="1"/>
  <c r="AC12" i="1"/>
  <c r="U74" i="1"/>
  <c r="T69" i="1"/>
  <c r="S64" i="1"/>
  <c r="S43" i="1"/>
  <c r="S51" i="1"/>
  <c r="S56" i="1"/>
  <c r="S13" i="1"/>
  <c r="S63" i="1"/>
  <c r="U57" i="1"/>
  <c r="T52" i="1"/>
  <c r="U33" i="1"/>
  <c r="S22" i="1"/>
  <c r="S75" i="1"/>
  <c r="U73" i="1"/>
  <c r="S54" i="1"/>
  <c r="U16" i="1"/>
  <c r="U71" i="1"/>
  <c r="T66" i="1"/>
  <c r="U29" i="1"/>
  <c r="U17" i="1"/>
  <c r="U78" i="1"/>
  <c r="U81" i="1"/>
  <c r="U49" i="1"/>
  <c r="U62" i="1"/>
  <c r="S31" i="1"/>
  <c r="T72" i="1"/>
  <c r="T32" i="1"/>
  <c r="S39" i="1"/>
  <c r="S68" i="1"/>
  <c r="U61" i="1"/>
  <c r="U70" i="1"/>
  <c r="T65" i="1"/>
  <c r="T44" i="1"/>
  <c r="T73" i="1"/>
  <c r="U37" i="1"/>
  <c r="T29" i="1"/>
  <c r="T77" i="1"/>
  <c r="S79" i="1"/>
  <c r="T60" i="1"/>
  <c r="U56" i="1"/>
  <c r="T76" i="1"/>
  <c r="S61" i="1"/>
  <c r="T71" i="1"/>
  <c r="U60" i="1"/>
  <c r="U50" i="1"/>
  <c r="S40" i="1"/>
  <c r="U59" i="1"/>
  <c r="S49" i="1"/>
  <c r="T38" i="1"/>
  <c r="U27" i="1"/>
  <c r="U22" i="1"/>
  <c r="U44" i="1"/>
  <c r="S34" i="1"/>
  <c r="T23" i="1"/>
  <c r="S71" i="1"/>
  <c r="U69" i="1"/>
  <c r="S18" i="1"/>
  <c r="S72" i="1"/>
  <c r="U66" i="1"/>
  <c r="T61" i="1"/>
  <c r="T51" i="1"/>
  <c r="U75" i="1"/>
  <c r="T70" i="1"/>
  <c r="S65" i="1"/>
  <c r="S59" i="1"/>
  <c r="S47" i="1"/>
  <c r="U25" i="1"/>
  <c r="T75" i="1"/>
  <c r="S70" i="1"/>
  <c r="U64" i="1"/>
  <c r="S58" i="1"/>
  <c r="U45" i="1"/>
  <c r="T24" i="1"/>
  <c r="S60" i="1"/>
  <c r="U54" i="1"/>
  <c r="T49" i="1"/>
  <c r="S44" i="1"/>
  <c r="U38" i="1"/>
  <c r="T33" i="1"/>
  <c r="S28" i="1"/>
  <c r="U21" i="1"/>
  <c r="T16" i="1"/>
  <c r="T58" i="1"/>
  <c r="S53" i="1"/>
  <c r="U47" i="1"/>
  <c r="T42" i="1"/>
  <c r="S37" i="1"/>
  <c r="U31" i="1"/>
  <c r="T26" i="1"/>
  <c r="T21" i="1"/>
  <c r="S16" i="1"/>
  <c r="U48" i="1"/>
  <c r="T43" i="1"/>
  <c r="S38" i="1"/>
  <c r="U32" i="1"/>
  <c r="T27" i="1"/>
  <c r="T22" i="1"/>
  <c r="S17" i="1"/>
  <c r="S80" i="1"/>
  <c r="T82" i="1"/>
  <c r="U82" i="1"/>
  <c r="T79" i="1"/>
  <c r="T78" i="1"/>
  <c r="U80" i="1"/>
  <c r="U76" i="1"/>
  <c r="S66" i="1"/>
  <c r="S50" i="1"/>
  <c r="T45" i="1"/>
  <c r="U34" i="1"/>
  <c r="S24" i="1"/>
  <c r="T54" i="1"/>
  <c r="U43" i="1"/>
  <c r="S33" i="1"/>
  <c r="T17" i="1"/>
  <c r="T39" i="1"/>
  <c r="U28" i="1"/>
  <c r="T18" i="1"/>
  <c r="U65" i="1"/>
  <c r="T64" i="1"/>
  <c r="W67" i="1"/>
  <c r="S67" i="1"/>
  <c r="S76" i="1"/>
  <c r="T59" i="1"/>
  <c r="T48" i="1"/>
  <c r="W27" i="1"/>
  <c r="S27" i="1"/>
  <c r="T74" i="1"/>
  <c r="S69" i="1"/>
  <c r="U63" i="1"/>
  <c r="T56" i="1"/>
  <c r="U41" i="1"/>
  <c r="U20" i="1"/>
  <c r="S74" i="1"/>
  <c r="U68" i="1"/>
  <c r="T63" i="1"/>
  <c r="T55" i="1"/>
  <c r="T40" i="1"/>
  <c r="T19" i="1"/>
  <c r="U58" i="1"/>
  <c r="T53" i="1"/>
  <c r="S48" i="1"/>
  <c r="U42" i="1"/>
  <c r="T37" i="1"/>
  <c r="S32" i="1"/>
  <c r="U26" i="1"/>
  <c r="T20" i="1"/>
  <c r="S15" i="1"/>
  <c r="T14" i="1"/>
  <c r="S57" i="1"/>
  <c r="U51" i="1"/>
  <c r="T46" i="1"/>
  <c r="S41" i="1"/>
  <c r="U35" i="1"/>
  <c r="T30" i="1"/>
  <c r="S25" i="1"/>
  <c r="S20" i="1"/>
  <c r="T47" i="1"/>
  <c r="S42" i="1"/>
  <c r="U36" i="1"/>
  <c r="T31" i="1"/>
  <c r="S26" i="1"/>
  <c r="S21" i="1"/>
  <c r="U15" i="1"/>
  <c r="S81" i="1"/>
  <c r="S78" i="1"/>
  <c r="T81" i="1"/>
  <c r="U77" i="1"/>
  <c r="S73" i="1"/>
  <c r="U67" i="1"/>
  <c r="T62" i="1"/>
  <c r="U53" i="1"/>
  <c r="T36" i="1"/>
  <c r="T15" i="1"/>
  <c r="U72" i="1"/>
  <c r="T67" i="1"/>
  <c r="S62" i="1"/>
  <c r="U52" i="1"/>
  <c r="S35" i="1"/>
  <c r="U14" i="1"/>
  <c r="T57" i="1"/>
  <c r="S52" i="1"/>
  <c r="U46" i="1"/>
  <c r="T41" i="1"/>
  <c r="S36" i="1"/>
  <c r="U30" i="1"/>
  <c r="T25" i="1"/>
  <c r="S19" i="1"/>
  <c r="U13" i="1"/>
  <c r="U55" i="1"/>
  <c r="T50" i="1"/>
  <c r="S45" i="1"/>
  <c r="U39" i="1"/>
  <c r="T34" i="1"/>
  <c r="S29" i="1"/>
  <c r="U23" i="1"/>
  <c r="U18" i="1"/>
  <c r="T13" i="1"/>
  <c r="S14" i="1"/>
  <c r="S46" i="1"/>
  <c r="U40" i="1"/>
  <c r="T35" i="1"/>
  <c r="S30" i="1"/>
  <c r="U24" i="1"/>
  <c r="U19" i="1"/>
  <c r="T80" i="1"/>
  <c r="S77" i="1"/>
  <c r="S82" i="1"/>
  <c r="U79" i="1"/>
  <c r="S12" i="1"/>
  <c r="U12" i="1"/>
  <c r="T12" i="1"/>
  <c r="W55" i="1"/>
  <c r="W63" i="1"/>
  <c r="W22" i="1"/>
  <c r="W75" i="1"/>
  <c r="W81" i="1"/>
  <c r="W12" i="1"/>
  <c r="W39" i="1"/>
  <c r="W68" i="1"/>
  <c r="W31" i="1"/>
  <c r="W71" i="1"/>
  <c r="W18" i="1"/>
  <c r="W80" i="1"/>
  <c r="W69" i="1"/>
  <c r="W48" i="1"/>
  <c r="W32" i="1"/>
  <c r="W15" i="1"/>
  <c r="W57" i="1"/>
  <c r="W78" i="1"/>
  <c r="W84" i="1"/>
  <c r="W76" i="1"/>
  <c r="W74" i="1"/>
  <c r="W21" i="1"/>
  <c r="W64" i="1"/>
  <c r="W43" i="1"/>
  <c r="W73" i="1"/>
  <c r="W62" i="1"/>
  <c r="W35" i="1"/>
  <c r="W14" i="1"/>
  <c r="W52" i="1"/>
  <c r="W36" i="1"/>
  <c r="W19" i="1"/>
  <c r="W45" i="1"/>
  <c r="W29" i="1"/>
  <c r="W46" i="1"/>
  <c r="W30" i="1"/>
  <c r="W10" i="1"/>
  <c r="W77" i="1"/>
  <c r="W83" i="1"/>
  <c r="W82" i="1"/>
  <c r="W41" i="1"/>
  <c r="W25" i="1"/>
  <c r="W20" i="1"/>
  <c r="W26" i="1"/>
  <c r="W54" i="1"/>
  <c r="W61" i="1"/>
  <c r="W51" i="1"/>
  <c r="W66" i="1"/>
  <c r="W50" i="1"/>
  <c r="W56" i="1"/>
  <c r="W40" i="1"/>
  <c r="W24" i="1"/>
  <c r="W49" i="1"/>
  <c r="W33" i="1"/>
  <c r="W34" i="1"/>
  <c r="W13" i="1"/>
  <c r="W79" i="1"/>
  <c r="W11" i="1"/>
  <c r="W42" i="1"/>
  <c r="W23" i="1"/>
  <c r="W72" i="1"/>
  <c r="W65" i="1"/>
  <c r="W59" i="1"/>
  <c r="W47" i="1"/>
  <c r="W70" i="1"/>
  <c r="W58" i="1"/>
  <c r="W60" i="1"/>
  <c r="W44" i="1"/>
  <c r="W28" i="1"/>
  <c r="W53" i="1"/>
  <c r="W37" i="1"/>
  <c r="W16" i="1"/>
  <c r="W38" i="1"/>
  <c r="W17" i="1"/>
  <c r="X82" i="1"/>
  <c r="Y51" i="1"/>
  <c r="X83" i="1"/>
  <c r="X81" i="1"/>
  <c r="Y77" i="1"/>
  <c r="X84" i="1"/>
  <c r="Y65" i="1"/>
  <c r="X64" i="1"/>
  <c r="X65" i="1"/>
  <c r="X74" i="1"/>
  <c r="Y63" i="1"/>
  <c r="Y68" i="1"/>
  <c r="X63" i="1"/>
  <c r="X55" i="1"/>
  <c r="Y58" i="1"/>
  <c r="X60" i="1"/>
  <c r="X52" i="1"/>
  <c r="Y57" i="1"/>
  <c r="Y74" i="1"/>
  <c r="X69" i="1"/>
  <c r="Y56" i="1"/>
  <c r="Y67" i="1"/>
  <c r="X62" i="1"/>
  <c r="Y72" i="1"/>
  <c r="X67" i="1"/>
  <c r="Y52" i="1"/>
  <c r="X57" i="1"/>
  <c r="Y55" i="1"/>
  <c r="X50" i="1"/>
  <c r="Y79" i="1"/>
  <c r="Y70" i="1"/>
  <c r="X59" i="1"/>
  <c r="X56" i="1"/>
  <c r="X76" i="1"/>
  <c r="Y73" i="1"/>
  <c r="X73" i="1"/>
  <c r="Y62" i="1"/>
  <c r="Y71" i="1"/>
  <c r="X66" i="1"/>
  <c r="Y76" i="1"/>
  <c r="X71" i="1"/>
  <c r="Y60" i="1"/>
  <c r="Y50" i="1"/>
  <c r="Y59" i="1"/>
  <c r="X54" i="1"/>
  <c r="Y78" i="1"/>
  <c r="X77" i="1"/>
  <c r="X78" i="1"/>
  <c r="Y81" i="1"/>
  <c r="Y61" i="1"/>
  <c r="X72" i="1"/>
  <c r="Y69" i="1"/>
  <c r="X68" i="1"/>
  <c r="Y66" i="1"/>
  <c r="X61" i="1"/>
  <c r="X51" i="1"/>
  <c r="Y75" i="1"/>
  <c r="X70" i="1"/>
  <c r="X75" i="1"/>
  <c r="Y64" i="1"/>
  <c r="Y54" i="1"/>
  <c r="X58" i="1"/>
  <c r="X80" i="1"/>
  <c r="Y84" i="1"/>
  <c r="Y82" i="1"/>
  <c r="Y83" i="1"/>
  <c r="X79" i="1"/>
  <c r="Y80" i="1"/>
  <c r="Y53" i="1"/>
  <c r="X53" i="1"/>
  <c r="Y10" i="1"/>
  <c r="X10" i="1"/>
  <c r="X11" i="1"/>
  <c r="Y11" i="1"/>
  <c r="X33" i="1"/>
  <c r="Y46" i="1"/>
  <c r="X20" i="1"/>
  <c r="Y45" i="1"/>
  <c r="Y47" i="1"/>
  <c r="X45" i="1"/>
  <c r="Y43" i="1"/>
  <c r="X32" i="1"/>
  <c r="X37" i="1"/>
  <c r="X23" i="1"/>
  <c r="X19" i="1"/>
  <c r="Y42" i="1"/>
  <c r="X39" i="1"/>
  <c r="X18" i="1"/>
  <c r="Y35" i="1"/>
  <c r="Y22" i="1"/>
  <c r="Y20" i="1"/>
  <c r="Y18" i="1"/>
  <c r="Y16" i="1"/>
  <c r="Y14" i="1"/>
  <c r="Y36" i="1"/>
  <c r="Y33" i="1"/>
  <c r="Y25" i="1"/>
  <c r="Y23" i="1"/>
  <c r="Y21" i="1"/>
  <c r="Y19" i="1"/>
  <c r="Y32" i="1"/>
  <c r="X38" i="1"/>
  <c r="X30" i="1"/>
  <c r="Y48" i="1"/>
  <c r="Y40" i="1"/>
  <c r="Y37" i="1"/>
  <c r="X29" i="1"/>
  <c r="X24" i="1"/>
  <c r="X43" i="1"/>
  <c r="Y39" i="1"/>
  <c r="X25" i="1"/>
  <c r="Y12" i="1"/>
  <c r="Y34" i="1"/>
  <c r="Y30" i="1"/>
  <c r="X17" i="1"/>
  <c r="Y41" i="1"/>
  <c r="Y31" i="1"/>
  <c r="Y28" i="1"/>
  <c r="Y15" i="1"/>
  <c r="X13" i="1"/>
  <c r="Y49" i="1"/>
  <c r="X46" i="1"/>
  <c r="Y44" i="1"/>
  <c r="X42" i="1"/>
  <c r="X31" i="1"/>
  <c r="X26" i="1"/>
  <c r="X15" i="1"/>
  <c r="X44" i="1"/>
  <c r="X41" i="1"/>
  <c r="X27" i="1"/>
  <c r="X21" i="1"/>
  <c r="X48" i="1"/>
  <c r="Y13" i="1"/>
  <c r="X34" i="1"/>
  <c r="Y17" i="1"/>
  <c r="Y29" i="1"/>
  <c r="Y26" i="1"/>
  <c r="Y24" i="1"/>
  <c r="X22" i="1"/>
  <c r="X28" i="1"/>
  <c r="X49" i="1"/>
  <c r="X47" i="1"/>
  <c r="X36" i="1"/>
  <c r="X12" i="1"/>
  <c r="X40" i="1"/>
  <c r="Y38" i="1"/>
  <c r="X35" i="1"/>
  <c r="Y27" i="1"/>
  <c r="X16" i="1"/>
  <c r="X14" i="1"/>
  <c r="Z11" i="1"/>
  <c r="T10" i="1"/>
  <c r="U10" i="1"/>
  <c r="S10" i="1"/>
  <c r="AE11" i="1"/>
  <c r="AD11" i="1"/>
  <c r="X4" i="1" l="1"/>
  <c r="AB11" i="1"/>
  <c r="AA11" i="1"/>
  <c r="S5" i="1"/>
  <c r="U11" i="1"/>
  <c r="U5" i="1" s="1"/>
  <c r="T11" i="1"/>
  <c r="T5" i="1" s="1"/>
  <c r="AD10" i="1"/>
  <c r="AA10" i="1"/>
  <c r="AC10" i="1"/>
  <c r="Z10" i="1"/>
  <c r="AE10" i="1"/>
  <c r="AB10" i="1"/>
  <c r="T6" i="1" l="1"/>
  <c r="S6" i="1"/>
  <c r="U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tc={48299BD3-4300-4F32-9686-72733B3EFBB8}</author>
    <author>tc={55EFEB45-D2AC-4AFF-9CD8-4BA8FB22041B}</author>
    <author>tc={1F6E5500-10CF-4FB4-B376-287349A8319D}</author>
    <author>tc={7FCE0480-8D1C-4CF0-B008-D8C86ACA7EEB}</author>
    <author>tc={DC6D1275-AC3F-4AE8-AC4D-24118B0B9BB8}</author>
    <author>tc={2B8FA752-9B4C-44D6-A637-E3279DEAD847}</author>
    <author>tc={D6251369-CD46-46C1-AA95-5226F4F5E8D2}</author>
    <author>tc={3A41856D-5604-4726-8EC9-AF970C313AC7}</author>
  </authors>
  <commentList>
    <comment ref="L15" authorId="0" shapeId="0" xr:uid="{48299BD3-4300-4F32-9686-72733B3EFBB8}">
      <text>
        <t>[Trådad kommentar]
I din version av Excel kan du läsa den här trådade kommentaren, men eventuella ändringar i den tas bort om filen öppnas i en senare version av Excel. Läs mer: https://go.microsoft.com/fwlink/?linkid=870924
Kommentar:
    allt räknas via skörd, inga rester, inga värden hittas https://www2.jordbruksverket.se/download/18.628f97e316796cb23a9d6fdd/1544608580082/p9_7_1.pdf</t>
      </text>
    </comment>
    <comment ref="L18" authorId="1" shapeId="0" xr:uid="{55EFEB45-D2AC-4AFF-9CD8-4BA8FB22041B}">
      <text>
        <t>[Trådad kommentar]
I din version av Excel kan du läsa den här trådade kommentaren, men eventuella ändringar i den tas bort om filen öppnas i en senare version av Excel. Läs mer: https://go.microsoft.com/fwlink/?linkid=870924
Kommentar:
    Jämfört med kålrabbi, restvärden därifrån</t>
      </text>
    </comment>
    <comment ref="L20" authorId="2" shapeId="0" xr:uid="{1F6E5500-10CF-4FB4-B376-287349A8319D}">
      <text>
        <t>[Trådad kommentar]
I din version av Excel kan du läsa den här trådade kommentaren, men eventuella ändringar i den tas bort om filen öppnas i en senare version av Excel. Läs mer: https://go.microsoft.com/fwlink/?linkid=870924
Kommentar:
    Värden från rödbeta</t>
      </text>
    </comment>
    <comment ref="C27" authorId="3" shapeId="0" xr:uid="{7FCE0480-8D1C-4CF0-B008-D8C86ACA7EEB}">
      <text>
        <t>[Trådad kommentar]
I din version av Excel kan du läsa den här trådade kommentaren, men eventuella ändringar i den tas bort om filen öppnas i en senare version av Excel. Läs mer: https://go.microsoft.com/fwlink/?linkid=870924
Kommentar:
    Siffror skörderest från Landwirtschaftskammer NRW, 12,8t/ha, 7kg P, 50kg K</t>
      </text>
    </comment>
    <comment ref="C43" authorId="4" shapeId="0" xr:uid="{DC6D1275-AC3F-4AE8-AC4D-24118B0B9BB8}">
      <text>
        <t>[Trådad kommentar]
I din version av Excel kan du läsa den här trådade kommentaren, men eventuella ändringar i den tas bort om filen öppnas i en senare version av Excel. Läs mer: https://go.microsoft.com/fwlink/?linkid=870924
Kommentar:
    NPK från märgärt</t>
      </text>
    </comment>
    <comment ref="L45" authorId="5" shapeId="0" xr:uid="{2B8FA752-9B4C-44D6-A637-E3279DEAD847}">
      <text>
        <t>[Trådad kommentar]
I din version av Excel kan du läsa den här trådade kommentaren, men eventuella ändringar i den tas bort om filen öppnas i en senare version av Excel. Läs mer: https://go.microsoft.com/fwlink/?linkid=870924
Kommentar:
    behov anges per kg skörd, inte exakt överförbar till denna tabell. https://www2.jordbruksverket.se/download/18.628f97e316796cb23a9d6466/1544607928440/p9_6_1.pdf</t>
      </text>
    </comment>
    <comment ref="C47" authorId="6" shapeId="0" xr:uid="{D6251369-CD46-46C1-AA95-5226F4F5E8D2}">
      <text>
        <t>[Trådad kommentar]
I din version av Excel kan du läsa den här trådade kommentaren, men eventuella ändringar i den tas bort om filen öppnas i en senare version av Excel. Läs mer: https://go.microsoft.com/fwlink/?linkid=870924
Kommentar:
    Skördeuppgift från ett exjobb, NPK-värden från lök</t>
      </text>
    </comment>
    <comment ref="M48" authorId="7" shapeId="0" xr:uid="{3A41856D-5604-4726-8EC9-AF970C313AC7}">
      <text>
        <t>[Trådad kommentar]
I din version av Excel kan du läsa den här trådade kommentaren, men eventuella ändringar i den tas bort om filen öppnas i en senare version av Excel. Läs mer: https://go.microsoft.com/fwlink/?linkid=870924
Kommentar:
    Antagande: Skördas fler I bra kvalitet än IGZ, rester ökar inte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<sst xmlns="http://schemas.openxmlformats.org/spreadsheetml/2006/main" count="598" uniqueCount="505">
  <si>
    <t>Huvudgröda</t>
  </si>
  <si>
    <t>Morot</t>
  </si>
  <si>
    <t>Blomkål</t>
  </si>
  <si>
    <t>Broccoli</t>
  </si>
  <si>
    <t>Rödbeta</t>
  </si>
  <si>
    <t>Potatis</t>
  </si>
  <si>
    <t>Kålrot</t>
  </si>
  <si>
    <t>Grönkål</t>
  </si>
  <si>
    <t>schablonskörd</t>
  </si>
  <si>
    <t>förs bort</t>
  </si>
  <si>
    <t>lämnas kvar</t>
  </si>
  <si>
    <t>Gödsel</t>
  </si>
  <si>
    <t>Gröda</t>
  </si>
  <si>
    <t>Fastgödsel, nöt</t>
  </si>
  <si>
    <t>N</t>
  </si>
  <si>
    <t>P</t>
  </si>
  <si>
    <t>K</t>
  </si>
  <si>
    <t>Hönsgödsel, färsk</t>
  </si>
  <si>
    <t>Hönsgödsel, torr</t>
  </si>
  <si>
    <t>Hästgödsel, djupströ</t>
  </si>
  <si>
    <t>Djupströgödsel, nöt</t>
  </si>
  <si>
    <t>Djupströgödsel, får</t>
  </si>
  <si>
    <t>Flytgödsel, mjölkkor</t>
  </si>
  <si>
    <t>Pellets 10-3-1</t>
  </si>
  <si>
    <t>Pellets 9-5-3</t>
  </si>
  <si>
    <t>Pellets 12-0-3</t>
  </si>
  <si>
    <t>Pellets 7-3-12</t>
  </si>
  <si>
    <t>enligt Försöksrapport mobil gröngödsling</t>
  </si>
  <si>
    <t>Pellets 7-1-3</t>
  </si>
  <si>
    <t>Grönkompost (Sysav)</t>
  </si>
  <si>
    <t>Kompost på hästgödsel</t>
  </si>
  <si>
    <t>Råkompost kommunalt</t>
  </si>
  <si>
    <t>tillfört1 per bädd</t>
  </si>
  <si>
    <t>tillfört2 per bädd</t>
  </si>
  <si>
    <t>OBS allt i GRAMM!</t>
  </si>
  <si>
    <t>tillfört 3 per bädd</t>
  </si>
  <si>
    <t>kg/1000kvm</t>
  </si>
  <si>
    <t>bortfört med skörd</t>
  </si>
  <si>
    <t>skörderester innehåller</t>
  </si>
  <si>
    <t>Skörderester beräknas I förhållande till egen skördedata om det finns</t>
  </si>
  <si>
    <t>Egen skördedata om det finns.</t>
  </si>
  <si>
    <t>schablon skörderest</t>
  </si>
  <si>
    <t>innehåll g per kg</t>
  </si>
  <si>
    <t>Näringsinnehåll skörd g/kg</t>
  </si>
  <si>
    <t>rest enl IGZ</t>
  </si>
  <si>
    <t>skörd enl IGZ</t>
  </si>
  <si>
    <t>Zucchini</t>
  </si>
  <si>
    <t>Huvudsallat</t>
  </si>
  <si>
    <t>Brytbönor</t>
  </si>
  <si>
    <t>Sallatskål</t>
  </si>
  <si>
    <t>Bladdill</t>
  </si>
  <si>
    <t>Frilandsgurka</t>
  </si>
  <si>
    <t>Fänkål</t>
  </si>
  <si>
    <t>Kålrabbi</t>
  </si>
  <si>
    <t>Pumpa</t>
  </si>
  <si>
    <t>Morot, knippe</t>
  </si>
  <si>
    <t>Palsternacka</t>
  </si>
  <si>
    <t>Persilja, rot</t>
  </si>
  <si>
    <t>Purjolök</t>
  </si>
  <si>
    <t>Rädisor</t>
  </si>
  <si>
    <t>Rättika</t>
  </si>
  <si>
    <t>Brysselkål</t>
  </si>
  <si>
    <t>Rödkål</t>
  </si>
  <si>
    <t>Rucola</t>
  </si>
  <si>
    <t xml:space="preserve">Sallat </t>
  </si>
  <si>
    <t>Sallat, baby leaf</t>
  </si>
  <si>
    <t>Selleri, rot-</t>
  </si>
  <si>
    <t>Selleri, stjälk-</t>
  </si>
  <si>
    <t>Majrovor</t>
  </si>
  <si>
    <t>Spenat</t>
  </si>
  <si>
    <t>Savoykål</t>
  </si>
  <si>
    <t>Sockermajs</t>
  </si>
  <si>
    <t>Märgärt</t>
  </si>
  <si>
    <t>Persilja, blad (per skörd)</t>
  </si>
  <si>
    <t xml:space="preserve">Vitkål </t>
  </si>
  <si>
    <t>Rödbeta, knippe</t>
  </si>
  <si>
    <t>Egna analysvärden på gödselmedel</t>
  </si>
  <si>
    <t>egen gödsel 1</t>
  </si>
  <si>
    <t>egen gödsel 2</t>
  </si>
  <si>
    <t>egen gödsel 3</t>
  </si>
  <si>
    <t>Namn</t>
  </si>
  <si>
    <t>Min odlingsplan</t>
  </si>
  <si>
    <t>Hantering skörderester</t>
  </si>
  <si>
    <t>ctrl shift högerpil dölj</t>
  </si>
  <si>
    <t>g/kvm</t>
  </si>
  <si>
    <t>Total odlingsyta (kvm)</t>
  </si>
  <si>
    <t>Gul och röd lök</t>
  </si>
  <si>
    <t>Gul och röd lök, knippe</t>
  </si>
  <si>
    <t>Vitlök</t>
  </si>
  <si>
    <t>Mangold</t>
  </si>
  <si>
    <t>Sockerärt</t>
  </si>
  <si>
    <t>Gröngödsling</t>
  </si>
  <si>
    <t>Bottengröda</t>
  </si>
  <si>
    <t>kg fosfor per hektar.</t>
  </si>
  <si>
    <t>Du sprider detta år motsvarande</t>
  </si>
  <si>
    <t>Bio Bact AB</t>
  </si>
  <si>
    <t>Bio bact</t>
  </si>
  <si>
    <t>Biobasic</t>
  </si>
  <si>
    <t>PHC 5-1-4 Flytande organisk gödning</t>
  </si>
  <si>
    <t>PHC 7-1-2  Flytande organisk gödning</t>
  </si>
  <si>
    <t>Ekoväx</t>
  </si>
  <si>
    <t>AgroGödsel Vinass</t>
  </si>
  <si>
    <t>Agropellets 4,4-1,5-2</t>
  </si>
  <si>
    <t>Agropellets 6-3-8-4</t>
  </si>
  <si>
    <t>Agropellets 8-3-5-3</t>
  </si>
  <si>
    <t>Agropellets N14</t>
  </si>
  <si>
    <t>Kalimagnesia/Patentkali</t>
  </si>
  <si>
    <t>Kaliumsulfat</t>
  </si>
  <si>
    <t>Polysulfat</t>
  </si>
  <si>
    <t xml:space="preserve">Gyllebo gödning </t>
  </si>
  <si>
    <t>Biofer 6-3-12+7</t>
  </si>
  <si>
    <t>Biofer 7-9-0</t>
  </si>
  <si>
    <t>Biofer N15</t>
  </si>
  <si>
    <t xml:space="preserve">Biofer Raps </t>
  </si>
  <si>
    <t xml:space="preserve">Biofer Hemoglobin </t>
  </si>
  <si>
    <t xml:space="preserve">Biofer Super </t>
  </si>
  <si>
    <t>LMI</t>
  </si>
  <si>
    <t>Aminosol animaliskt proteinhydrolysat, flytande (KRAV)</t>
  </si>
  <si>
    <t>Haifa SOP Bio kaliumsulfat, kristallin vattenlöslig </t>
  </si>
  <si>
    <t>Nugro (fiskben och -blod) (KRAV)</t>
  </si>
  <si>
    <t>Patentkali kalium- och magnesiumsulfat, granulerad. KRAV</t>
  </si>
  <si>
    <t>Pioner K-Max vegetabilisk flytande näring </t>
  </si>
  <si>
    <t>Pioner N-Max vegetabilisk flytande näring </t>
  </si>
  <si>
    <t xml:space="preserve">Lyckeby </t>
  </si>
  <si>
    <t>Lyckeby Grow</t>
  </si>
  <si>
    <t>Semenco</t>
  </si>
  <si>
    <t xml:space="preserve">DCM ECOR 1 </t>
  </si>
  <si>
    <t>DCM ECOR 2</t>
  </si>
  <si>
    <t>DCM ECOR 3</t>
  </si>
  <si>
    <t>DCM ECOR 4</t>
  </si>
  <si>
    <t>DCM ECOR 5</t>
  </si>
  <si>
    <t>DCM ECOR 7</t>
  </si>
  <si>
    <t>DCM ECOR-FOS</t>
  </si>
  <si>
    <t>DCM MICRO-MIX</t>
  </si>
  <si>
    <t>DCM VISCOTEC BLUE</t>
  </si>
  <si>
    <t>DCM VIVIKALI</t>
  </si>
  <si>
    <t>OPF 11-0-5</t>
  </si>
  <si>
    <t>SW Horto</t>
  </si>
  <si>
    <t>Fontana 4-0,5-5</t>
  </si>
  <si>
    <t xml:space="preserve">Fontana 6-3-12 </t>
  </si>
  <si>
    <t>Fontana 9-0-0</t>
  </si>
  <si>
    <t>Montera Malt 4,5-1-7</t>
  </si>
  <si>
    <t>Monterra 13-0-0</t>
  </si>
  <si>
    <t xml:space="preserve">TerraPlus CityGreen </t>
  </si>
  <si>
    <t>Lusernpellets</t>
  </si>
  <si>
    <t>Gröngödsling, ettårig (ange yta istället för kg)</t>
  </si>
  <si>
    <t>Gröngödsling, tvåårig (ange yta istället för kg)</t>
  </si>
  <si>
    <t>Bottengröda (ange yta istället för kg)</t>
  </si>
  <si>
    <t>kg/ha</t>
  </si>
  <si>
    <t>kg</t>
  </si>
  <si>
    <t>Totalgiva 1 till grödan</t>
  </si>
  <si>
    <t>Totalgiva 2 till grödan</t>
  </si>
  <si>
    <t>Totalgiva 3 till grödan</t>
  </si>
  <si>
    <t>Gödselmedel</t>
  </si>
  <si>
    <t xml:space="preserve">kg   </t>
  </si>
  <si>
    <r>
      <t xml:space="preserve">Skörderester </t>
    </r>
    <r>
      <rPr>
        <sz val="10"/>
        <color theme="1"/>
        <rFont val="Calibri"/>
        <family val="2"/>
        <scheme val="minor"/>
      </rPr>
      <t>(schablon, kg/1000kvm)</t>
    </r>
  </si>
  <si>
    <t>Grödlista, skördedata</t>
  </si>
  <si>
    <t>Bossgården/Östängs siffror ger på 1000kvm</t>
  </si>
  <si>
    <t>Här kan du lägga till egna värden för upp till tre gödselmedel som du saknar i listan eller har fått en egen analys för. Fyll i här (ange NPK-halt i %):</t>
  </si>
  <si>
    <t>Bädd</t>
  </si>
  <si>
    <t>8m2 enl Bossgården/Östäng OBS Bossgårdens är 13,5 kvm inkl gångar</t>
  </si>
  <si>
    <t>Ensilage, klövergräs (rundbal 50% ts)</t>
  </si>
  <si>
    <t>omräknat till "våtvikt"</t>
  </si>
  <si>
    <t>YaraMila Promagna 11-5-18</t>
  </si>
  <si>
    <t>Växtnäringsbalans</t>
  </si>
  <si>
    <r>
      <rPr>
        <b/>
        <sz val="14"/>
        <color theme="1"/>
        <rFont val="Calibri"/>
        <family val="2"/>
        <scheme val="minor"/>
      </rPr>
      <t>Tillförda gödselmedel</t>
    </r>
    <r>
      <rPr>
        <sz val="14"/>
        <color theme="1"/>
        <rFont val="Calibri"/>
        <family val="2"/>
        <scheme val="minor"/>
      </rPr>
      <t xml:space="preserve"> (upp till tre olika per bädd)</t>
    </r>
  </si>
  <si>
    <t>Fosforspridning</t>
  </si>
  <si>
    <t>YaraMila Promagna 8-5-19</t>
  </si>
  <si>
    <t>Kalksalpeter</t>
  </si>
  <si>
    <t>Axan</t>
  </si>
  <si>
    <t>Hönsgödsel, pelleterad</t>
  </si>
  <si>
    <t>Kvävedeposition i Vera 2023. Data från IVL (se rapport https://adm.greppa.nu/download/18.2ee6a01f18792211e9463917/1681996338373/totalt_kvavenedfall_per_kommun_VERA_SJV_IVL_C724_Karlsson_Hellsten_2022.pdf)</t>
  </si>
  <si>
    <t>Data sammanställda på uppdrag av Greppa Näringen 2022.</t>
  </si>
  <si>
    <t>Kommunkod</t>
  </si>
  <si>
    <t>Kommunnamn</t>
  </si>
  <si>
    <t>2017-2021 öppen mark, kg/ha</t>
  </si>
  <si>
    <t>Ale</t>
  </si>
  <si>
    <t>Alingsås</t>
  </si>
  <si>
    <t>Alvesta</t>
  </si>
  <si>
    <t>Aneby</t>
  </si>
  <si>
    <t>Arboga</t>
  </si>
  <si>
    <t>Arjeplog</t>
  </si>
  <si>
    <t>Arvidsjaur</t>
  </si>
  <si>
    <t>Arvika</t>
  </si>
  <si>
    <t>Askersund</t>
  </si>
  <si>
    <t>Avesta</t>
  </si>
  <si>
    <t>Bengtsfors</t>
  </si>
  <si>
    <t>Berg</t>
  </si>
  <si>
    <t>Bjurholm</t>
  </si>
  <si>
    <t>Bjuv</t>
  </si>
  <si>
    <t>Boden</t>
  </si>
  <si>
    <t>Bollebygd</t>
  </si>
  <si>
    <t>Bollnäs</t>
  </si>
  <si>
    <t>Borgholm</t>
  </si>
  <si>
    <t>Borlänge</t>
  </si>
  <si>
    <t>Borås</t>
  </si>
  <si>
    <t>Botkyrka</t>
  </si>
  <si>
    <t>Boxholm</t>
  </si>
  <si>
    <t>Bromölla</t>
  </si>
  <si>
    <t>Bräcke</t>
  </si>
  <si>
    <t>Burlöv</t>
  </si>
  <si>
    <t>Båstad</t>
  </si>
  <si>
    <t>Dals-Ed</t>
  </si>
  <si>
    <t>Danderyd</t>
  </si>
  <si>
    <t>Degerfors</t>
  </si>
  <si>
    <t>Dorotea</t>
  </si>
  <si>
    <t>Eda</t>
  </si>
  <si>
    <t>Ekerö</t>
  </si>
  <si>
    <t>Eksjö</t>
  </si>
  <si>
    <t>Emmaboda</t>
  </si>
  <si>
    <t>Enköping</t>
  </si>
  <si>
    <t>Eskilstuna</t>
  </si>
  <si>
    <t>Eslöv</t>
  </si>
  <si>
    <t>Essunga</t>
  </si>
  <si>
    <t>Fagersta</t>
  </si>
  <si>
    <t>Falkenberg</t>
  </si>
  <si>
    <t>Falköping</t>
  </si>
  <si>
    <t>Falun</t>
  </si>
  <si>
    <t>Filipstad</t>
  </si>
  <si>
    <t>Finspång</t>
  </si>
  <si>
    <t>Flen</t>
  </si>
  <si>
    <t>Forshaga</t>
  </si>
  <si>
    <t>Färgelanda</t>
  </si>
  <si>
    <t>Gagnef</t>
  </si>
  <si>
    <t>Gislaved</t>
  </si>
  <si>
    <t>Gnesta</t>
  </si>
  <si>
    <t>Gnosjö</t>
  </si>
  <si>
    <t>Gotland</t>
  </si>
  <si>
    <t>Grums</t>
  </si>
  <si>
    <t>Grästorp</t>
  </si>
  <si>
    <t>Gullspång</t>
  </si>
  <si>
    <t>Gällivare</t>
  </si>
  <si>
    <t>Gävle</t>
  </si>
  <si>
    <t>Göteborg</t>
  </si>
  <si>
    <t>Götene</t>
  </si>
  <si>
    <t>Habo</t>
  </si>
  <si>
    <t>Hagfors</t>
  </si>
  <si>
    <t>Hallsberg</t>
  </si>
  <si>
    <t>Hallstahammar</t>
  </si>
  <si>
    <t>Halmstad</t>
  </si>
  <si>
    <t>Hammarö</t>
  </si>
  <si>
    <t>Haninge</t>
  </si>
  <si>
    <t>Haparanda</t>
  </si>
  <si>
    <t>Heby</t>
  </si>
  <si>
    <t>Hedemora</t>
  </si>
  <si>
    <t>Helsingborg</t>
  </si>
  <si>
    <t>Herrljunga</t>
  </si>
  <si>
    <t>Hjo</t>
  </si>
  <si>
    <t>Hofors</t>
  </si>
  <si>
    <t>Huddinge</t>
  </si>
  <si>
    <t>Hudiksvall</t>
  </si>
  <si>
    <t>Hultsfred</t>
  </si>
  <si>
    <t>Hylte</t>
  </si>
  <si>
    <t>Håbo</t>
  </si>
  <si>
    <t>Hällefors</t>
  </si>
  <si>
    <t>Härjedalen</t>
  </si>
  <si>
    <t>Härnösand</t>
  </si>
  <si>
    <t>Härryda</t>
  </si>
  <si>
    <t>Hässleholm</t>
  </si>
  <si>
    <t>Höganäs</t>
  </si>
  <si>
    <t>Högsby</t>
  </si>
  <si>
    <t>Hörby</t>
  </si>
  <si>
    <t>Höör</t>
  </si>
  <si>
    <t>Jokkmokk</t>
  </si>
  <si>
    <t>Järfälla</t>
  </si>
  <si>
    <t>Jönköping</t>
  </si>
  <si>
    <t>Kalix</t>
  </si>
  <si>
    <t>Kalmar</t>
  </si>
  <si>
    <t>Karlsborg</t>
  </si>
  <si>
    <t>Karlshamn</t>
  </si>
  <si>
    <t>Karlskoga</t>
  </si>
  <si>
    <t>Karlskrona</t>
  </si>
  <si>
    <t>Karlstad</t>
  </si>
  <si>
    <t>Katrineholm</t>
  </si>
  <si>
    <t>Kil</t>
  </si>
  <si>
    <t>Kinda</t>
  </si>
  <si>
    <t>Kiruna</t>
  </si>
  <si>
    <t>Klippan</t>
  </si>
  <si>
    <t>Knivsta</t>
  </si>
  <si>
    <t>Kramfors</t>
  </si>
  <si>
    <t>Kristianstad</t>
  </si>
  <si>
    <t>Kristinehamn</t>
  </si>
  <si>
    <t>Krokom</t>
  </si>
  <si>
    <t>Kumla</t>
  </si>
  <si>
    <t>Kungsbacka</t>
  </si>
  <si>
    <t>Kungsör</t>
  </si>
  <si>
    <t>Kungälv</t>
  </si>
  <si>
    <t>Kävlinge</t>
  </si>
  <si>
    <t>Köping</t>
  </si>
  <si>
    <t>Laholm</t>
  </si>
  <si>
    <t>Landskrona</t>
  </si>
  <si>
    <t>Laxå</t>
  </si>
  <si>
    <t>Lekeberg</t>
  </si>
  <si>
    <t>Leksand</t>
  </si>
  <si>
    <t>Lerum</t>
  </si>
  <si>
    <t>Lessebo</t>
  </si>
  <si>
    <t>Lidingö</t>
  </si>
  <si>
    <t>Lidköping</t>
  </si>
  <si>
    <t>Lilla Edet</t>
  </si>
  <si>
    <t>Lindesberg</t>
  </si>
  <si>
    <t>Linköping</t>
  </si>
  <si>
    <t>Ljungby</t>
  </si>
  <si>
    <t>Ljusdal</t>
  </si>
  <si>
    <t>Ljusnarsberg</t>
  </si>
  <si>
    <t>Lomma</t>
  </si>
  <si>
    <t>Ludvika</t>
  </si>
  <si>
    <t>Luleå</t>
  </si>
  <si>
    <t>Lund</t>
  </si>
  <si>
    <t>Lycksele</t>
  </si>
  <si>
    <t>Lysekil</t>
  </si>
  <si>
    <t>Malmö</t>
  </si>
  <si>
    <t>Malung-Sälen</t>
  </si>
  <si>
    <t>Malå</t>
  </si>
  <si>
    <t>Mariestad</t>
  </si>
  <si>
    <t>Mark</t>
  </si>
  <si>
    <t>Markaryd</t>
  </si>
  <si>
    <t>Mellerud</t>
  </si>
  <si>
    <t>Mjölby</t>
  </si>
  <si>
    <t>Mora</t>
  </si>
  <si>
    <t>Motala</t>
  </si>
  <si>
    <t>Mullsjö</t>
  </si>
  <si>
    <t>Munkedal</t>
  </si>
  <si>
    <t>Munkfors</t>
  </si>
  <si>
    <t>Mölndal</t>
  </si>
  <si>
    <t>Mönsterås</t>
  </si>
  <si>
    <t>Mörbylånga</t>
  </si>
  <si>
    <t>Nacka</t>
  </si>
  <si>
    <t>Nora</t>
  </si>
  <si>
    <t>Norberg</t>
  </si>
  <si>
    <t>Nordanstig</t>
  </si>
  <si>
    <t>Nordmaling</t>
  </si>
  <si>
    <t>Norrköping</t>
  </si>
  <si>
    <t>Norrtälje</t>
  </si>
  <si>
    <t>Norsjö</t>
  </si>
  <si>
    <t>Nybro</t>
  </si>
  <si>
    <t>Nykvarn</t>
  </si>
  <si>
    <t>Nyköping</t>
  </si>
  <si>
    <t>Nynäshamn</t>
  </si>
  <si>
    <t>Nässjö</t>
  </si>
  <si>
    <t>Ockelbo</t>
  </si>
  <si>
    <t>Olofström</t>
  </si>
  <si>
    <t>Orsa</t>
  </si>
  <si>
    <t>Orust</t>
  </si>
  <si>
    <t>Osby</t>
  </si>
  <si>
    <t>Oskarshamn</t>
  </si>
  <si>
    <t>Ovanåker</t>
  </si>
  <si>
    <t>Oxelösund</t>
  </si>
  <si>
    <t>Pajala</t>
  </si>
  <si>
    <t>Partille</t>
  </si>
  <si>
    <t>Perstorp</t>
  </si>
  <si>
    <t>Piteå</t>
  </si>
  <si>
    <t>Ragunda</t>
  </si>
  <si>
    <t>Robertsfors</t>
  </si>
  <si>
    <t>Ronneby</t>
  </si>
  <si>
    <t>Rättvik</t>
  </si>
  <si>
    <t>Sala</t>
  </si>
  <si>
    <t>Salem</t>
  </si>
  <si>
    <t>Sandviken</t>
  </si>
  <si>
    <t>Sigtuna</t>
  </si>
  <si>
    <t>Simrishamn</t>
  </si>
  <si>
    <t>Sjöbo</t>
  </si>
  <si>
    <t>Skara</t>
  </si>
  <si>
    <t>Skellefteå</t>
  </si>
  <si>
    <t>Skinnskatteberg</t>
  </si>
  <si>
    <t>Skurup</t>
  </si>
  <si>
    <t>Skövde</t>
  </si>
  <si>
    <t>Smedjebacken</t>
  </si>
  <si>
    <t>Sollefteå</t>
  </si>
  <si>
    <t>Sollentuna</t>
  </si>
  <si>
    <t>Solna</t>
  </si>
  <si>
    <t>Sorsele</t>
  </si>
  <si>
    <t>Sotenäs</t>
  </si>
  <si>
    <t>Staffanstorp</t>
  </si>
  <si>
    <t>Stenungsund</t>
  </si>
  <si>
    <t>Stockholm</t>
  </si>
  <si>
    <t>Storfors</t>
  </si>
  <si>
    <t>Storuman</t>
  </si>
  <si>
    <t>Strängnäs</t>
  </si>
  <si>
    <t>Strömstad</t>
  </si>
  <si>
    <t>Strömsund</t>
  </si>
  <si>
    <t>Sundbyberg</t>
  </si>
  <si>
    <t>Sundsvall</t>
  </si>
  <si>
    <t>Sunne</t>
  </si>
  <si>
    <t>Surahammar</t>
  </si>
  <si>
    <t>Svalöv</t>
  </si>
  <si>
    <t>Svedala</t>
  </si>
  <si>
    <t>Svenljunga</t>
  </si>
  <si>
    <t>Säffle</t>
  </si>
  <si>
    <t>Säter</t>
  </si>
  <si>
    <t>Sävsjö</t>
  </si>
  <si>
    <t>Söderhamn</t>
  </si>
  <si>
    <t>Söderköping</t>
  </si>
  <si>
    <t>Södertälje</t>
  </si>
  <si>
    <t>Sölvesborg</t>
  </si>
  <si>
    <t>Tanum</t>
  </si>
  <si>
    <t>Tibro</t>
  </si>
  <si>
    <t>Tidaholm</t>
  </si>
  <si>
    <t>Tierp</t>
  </si>
  <si>
    <t>Timrå</t>
  </si>
  <si>
    <t>Tingsryd</t>
  </si>
  <si>
    <t>Tjörn</t>
  </si>
  <si>
    <t>Tomelilla</t>
  </si>
  <si>
    <t>Torsby</t>
  </si>
  <si>
    <t>Torsås</t>
  </si>
  <si>
    <t>Tranemo</t>
  </si>
  <si>
    <t>Tranås</t>
  </si>
  <si>
    <t>Trelleborg</t>
  </si>
  <si>
    <t>Trollhättan</t>
  </si>
  <si>
    <t>Trosa</t>
  </si>
  <si>
    <t>Tyresö</t>
  </si>
  <si>
    <t>Täby</t>
  </si>
  <si>
    <t>Töreboda</t>
  </si>
  <si>
    <t>Uddevalla</t>
  </si>
  <si>
    <t>Ulricehamn</t>
  </si>
  <si>
    <t>Umeå</t>
  </si>
  <si>
    <t>Upplands Väsby</t>
  </si>
  <si>
    <t>Upplands-Bro</t>
  </si>
  <si>
    <t>Uppsala</t>
  </si>
  <si>
    <t>Uppvidinge</t>
  </si>
  <si>
    <t>Vadstena</t>
  </si>
  <si>
    <t>Vaggeryd</t>
  </si>
  <si>
    <t>Valdemarsvik</t>
  </si>
  <si>
    <t>Vallentuna</t>
  </si>
  <si>
    <t>Vansbro</t>
  </si>
  <si>
    <t>Vara</t>
  </si>
  <si>
    <t>Varberg</t>
  </si>
  <si>
    <t>Vaxholm</t>
  </si>
  <si>
    <t>Vellinge</t>
  </si>
  <si>
    <t>Vetlanda</t>
  </si>
  <si>
    <t>Vilhelmina</t>
  </si>
  <si>
    <t>Vimmerby</t>
  </si>
  <si>
    <t>Vindeln</t>
  </si>
  <si>
    <t>Vingåker</t>
  </si>
  <si>
    <t>Vårgårda</t>
  </si>
  <si>
    <t>Vänersborg</t>
  </si>
  <si>
    <t>Vännäs</t>
  </si>
  <si>
    <t>Värmdö</t>
  </si>
  <si>
    <t>Värnamo</t>
  </si>
  <si>
    <t>Västervik</t>
  </si>
  <si>
    <t>Västerås</t>
  </si>
  <si>
    <t>Växjö</t>
  </si>
  <si>
    <t>Ydre</t>
  </si>
  <si>
    <t>Ystad</t>
  </si>
  <si>
    <t>Åmål</t>
  </si>
  <si>
    <t>Ånge</t>
  </si>
  <si>
    <t>Åre</t>
  </si>
  <si>
    <t>Årjäng</t>
  </si>
  <si>
    <t>Åsele</t>
  </si>
  <si>
    <t>Åstorp</t>
  </si>
  <si>
    <t>Åtvidaberg</t>
  </si>
  <si>
    <t>Älmhult</t>
  </si>
  <si>
    <t>Älvdalen</t>
  </si>
  <si>
    <t>Älvkarleby</t>
  </si>
  <si>
    <t>Älvsbyn</t>
  </si>
  <si>
    <t>Ängelholm</t>
  </si>
  <si>
    <t>Öckerö</t>
  </si>
  <si>
    <t>Ödeshög</t>
  </si>
  <si>
    <t>Örebro</t>
  </si>
  <si>
    <t>Örkelljunga</t>
  </si>
  <si>
    <t>Örnsköldsvik</t>
  </si>
  <si>
    <t>Östersund</t>
  </si>
  <si>
    <t>Österåker</t>
  </si>
  <si>
    <t>Östhammar</t>
  </si>
  <si>
    <t>Östra Göinge</t>
  </si>
  <si>
    <t>Överkalix</t>
  </si>
  <si>
    <t>Övertorneå</t>
  </si>
  <si>
    <t>Kommun</t>
  </si>
  <si>
    <t>kvävenedfall g/bädd</t>
  </si>
  <si>
    <t xml:space="preserve">Totalbalans för hela odlingen </t>
  </si>
  <si>
    <t>Gräsklipp, färsk (30% ts)</t>
  </si>
  <si>
    <t>Gräsklipp med klöver, färsk (30% ts)</t>
  </si>
  <si>
    <t>Tomat</t>
  </si>
  <si>
    <t>Gurka (växthus)</t>
  </si>
  <si>
    <t>Referenser</t>
  </si>
  <si>
    <t xml:space="preserve">Lena Gäredal och Bengt Lundegård forkningsprojekt om växtnäringstillförsel i ekologisk tomatodling SLU, Ultuna: </t>
  </si>
  <si>
    <t>Tomatplantans behov: 22,1 g N, 2,9 g P, 37,4 g K per 10 kg frukt</t>
  </si>
  <si>
    <t>Summa fjolårets balans om inlagd (stänger av visning av totalbalans)</t>
  </si>
  <si>
    <t>Välj kommun</t>
  </si>
  <si>
    <t>Balans per bädd (g)</t>
  </si>
  <si>
    <t>Tillförsel (g)</t>
  </si>
  <si>
    <t>Bortförsel (g)</t>
  </si>
  <si>
    <t>min</t>
  </si>
  <si>
    <t>median</t>
  </si>
  <si>
    <t>max</t>
  </si>
  <si>
    <t>Areal (kvm) bädd inkl gång</t>
  </si>
  <si>
    <t>Ensilage, gräs (rundbal 50% ts)</t>
  </si>
  <si>
    <t>Halm</t>
  </si>
  <si>
    <t>Spån</t>
  </si>
  <si>
    <t>Hö (gräshö)</t>
  </si>
  <si>
    <t>Urin, nöt</t>
  </si>
  <si>
    <t>https://www.ulricehamn.se/innehall/2015/01/H%C3%A4stg%C3%B6dsel-en-resurs-20160608.pdf</t>
  </si>
  <si>
    <t>endast växthus</t>
  </si>
  <si>
    <t>såhär hittar man värde I tabell =OMFEL(INDEX(Grunddata!$E$3:$E$49;PASSA(B10;Grunddata!$C$3:$C$49;0);0);0)</t>
  </si>
  <si>
    <t>Skörd egen data, från denna bädd (optional)</t>
  </si>
  <si>
    <t xml:space="preserve">Schablonskörd kg/1000kvm
</t>
  </si>
  <si>
    <t>ska döljas och låsas</t>
  </si>
  <si>
    <t>dölj och lås</t>
  </si>
  <si>
    <t>Näringsinnehåll skörderester g/kg</t>
  </si>
  <si>
    <t>Jämförelsevärde skörd: kg/10kvm</t>
  </si>
  <si>
    <t>Justering (g)</t>
  </si>
  <si>
    <t>Kvar i skörderester (g)</t>
  </si>
  <si>
    <t>Omräkning P2O5tillP: x0,4364</t>
  </si>
  <si>
    <t>Omräkning K2O till K: x0,8302</t>
  </si>
  <si>
    <r>
      <t xml:space="preserve">Skörderest kg </t>
    </r>
    <r>
      <rPr>
        <sz val="10"/>
        <color theme="1"/>
        <rFont val="Calibri"/>
        <family val="2"/>
        <scheme val="minor"/>
      </rPr>
      <t>(schablon)</t>
    </r>
  </si>
  <si>
    <t>Schablonskörd för din bäddareal, kg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</si>
</sst>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15" x14ac:knownFonts="1">
    <font>
      <sz val="11"/>
      <color theme="1"/>
      <name val="Calibri"/>
      <family val="2"/>
      <scheme val="minor"/>
    </font>
    <font>
      <sz val="11"/>
      <color rgb="FFFF0000"/>
      <name val="Calibri"/>
      <family val="2"/>
      <scheme val="minor"/>
    </font>
    <font>
      <b/>
      <sz val="11"/>
      <color theme="1"/>
      <name val="Calibri"/>
      <family val="2"/>
      <scheme val="minor"/>
    </font>
    <font>
      <sz val="8"/>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6"/>
      <color theme="1"/>
      <name val="Calibri"/>
      <family val="2"/>
      <scheme val="minor"/>
    </font>
    <font>
      <sz val="11"/>
      <color rgb="FF000000"/>
      <name val="Calibri"/>
      <family val="2"/>
      <scheme val="minor"/>
    </font>
    <font>
      <u/>
      <sz val="11"/>
      <color theme="10"/>
      <name val="Calibri"/>
      <family val="2"/>
      <scheme val="minor"/>
    </font>
    <font>
      <sz val="10"/>
      <color theme="1"/>
      <name val="Calibri"/>
      <family val="2"/>
      <scheme val="minor"/>
    </font>
    <font>
      <sz val="9"/>
      <color theme="1"/>
      <name val="Calibri"/>
      <family val="2"/>
      <scheme val="minor"/>
    </font>
    <font>
      <b/>
      <sz val="14"/>
      <color theme="1"/>
      <name val="Calibri"/>
      <family val="2"/>
      <scheme val="minor"/>
    </font>
    <font>
      <sz val="14"/>
      <color theme="1"/>
      <name val="Calibri"/>
      <family val="2"/>
      <scheme val="minor"/>
    </font>
    <font>
      <sz val="10"/>
      <color rgb="FF000000"/>
      <name val="Tahoma"/>
      <family val="2"/>
    </font>
  </fonts>
  <fills count="25">
    <fill>
      <patternFill patternType="none"/>
    </fill>
    <fill>
      <patternFill patternType="gray125"/>
    </fill>
    <fill>
      <patternFill patternType="solid">
        <fgColor theme="5"/>
        <bgColor indexed="64"/>
      </patternFill>
    </fill>
    <fill>
      <patternFill patternType="solid">
        <fgColor theme="9"/>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rgb="FF92D05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8" tint="0.39997558519241921"/>
        <bgColor indexed="64"/>
      </patternFill>
    </fill>
    <fill>
      <patternFill patternType="solid">
        <fgColor theme="0"/>
        <bgColor indexed="64"/>
      </patternFill>
    </fill>
    <fill>
      <patternFill patternType="solid">
        <fgColor rgb="FFFF0000"/>
        <bgColor indexed="64"/>
      </patternFill>
    </fill>
    <fill>
      <patternFill patternType="solid">
        <fgColor theme="4" tint="0.79998168889431442"/>
        <bgColor theme="4" tint="0.79998168889431442"/>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6" fillId="0" borderId="0" applyFont="0" applyFill="0" applyBorder="0" applyAlignment="0" applyProtection="0"/>
    <xf numFmtId="0" fontId="9" fillId="0" borderId="0" applyNumberFormat="0" applyFill="0" applyBorder="0" applyAlignment="0" applyProtection="0"/>
  </cellStyleXfs>
  <cellXfs count="159">
    <xf numFmtId="0" fontId="0" fillId="0" borderId="0" xfId="0"/>
    <xf numFmtId="0" fontId="0" fillId="0" borderId="0" xfId="0" applyAlignment="1">
      <alignment wrapText="1"/>
    </xf>
    <xf numFmtId="0" fontId="0" fillId="2" borderId="0" xfId="0" applyFill="1"/>
    <xf numFmtId="0" fontId="0" fillId="3" borderId="0" xfId="0" applyFill="1"/>
    <xf numFmtId="0" fontId="0" fillId="4" borderId="0" xfId="0" applyFill="1"/>
    <xf numFmtId="0" fontId="0" fillId="5" borderId="0" xfId="0" applyFill="1"/>
    <xf numFmtId="0" fontId="1" fillId="0" borderId="0" xfId="0" applyFont="1"/>
    <xf numFmtId="0" fontId="2" fillId="0" borderId="0" xfId="0" applyFont="1"/>
    <xf numFmtId="0" fontId="0" fillId="0" borderId="5" xfId="0" applyBorder="1"/>
    <xf numFmtId="0" fontId="0" fillId="0" borderId="6"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7" borderId="0" xfId="0" applyFill="1"/>
    <xf numFmtId="0" fontId="0" fillId="7" borderId="0" xfId="0" applyFill="1" applyAlignment="1">
      <alignment wrapText="1"/>
    </xf>
    <xf numFmtId="0" fontId="0" fillId="0" borderId="16" xfId="0" applyBorder="1" applyAlignment="1">
      <alignment wrapText="1"/>
    </xf>
    <xf numFmtId="0" fontId="0" fillId="5" borderId="15" xfId="0" applyFill="1" applyBorder="1"/>
    <xf numFmtId="0" fontId="0" fillId="5" borderId="17" xfId="0" applyFill="1" applyBorder="1"/>
    <xf numFmtId="0" fontId="0" fillId="5" borderId="18" xfId="0" applyFill="1" applyBorder="1"/>
    <xf numFmtId="0" fontId="0" fillId="0" borderId="18" xfId="0" applyBorder="1"/>
    <xf numFmtId="0" fontId="0" fillId="0" borderId="19" xfId="0" applyBorder="1"/>
    <xf numFmtId="0" fontId="0" fillId="0" borderId="20" xfId="0" applyBorder="1"/>
    <xf numFmtId="0" fontId="0" fillId="5" borderId="16" xfId="0" applyFill="1" applyBorder="1"/>
    <xf numFmtId="0" fontId="0" fillId="5" borderId="21" xfId="0" applyFill="1" applyBorder="1"/>
    <xf numFmtId="0" fontId="0" fillId="9" borderId="0" xfId="0" applyFill="1"/>
    <xf numFmtId="1" fontId="0" fillId="10" borderId="0" xfId="0" applyNumberFormat="1" applyFill="1"/>
    <xf numFmtId="1" fontId="0" fillId="9" borderId="0" xfId="0" applyNumberFormat="1" applyFill="1"/>
    <xf numFmtId="0" fontId="0" fillId="18" borderId="4" xfId="0" applyFill="1" applyBorder="1"/>
    <xf numFmtId="0" fontId="0" fillId="18" borderId="6" xfId="0" applyFill="1" applyBorder="1"/>
    <xf numFmtId="0" fontId="2" fillId="18" borderId="5" xfId="0" applyFont="1" applyFill="1" applyBorder="1" applyAlignment="1">
      <alignment horizontal="center" vertical="center"/>
    </xf>
    <xf numFmtId="0" fontId="2" fillId="18" borderId="0" xfId="0" applyFont="1" applyFill="1" applyAlignment="1">
      <alignment horizontal="center" vertical="center" wrapText="1"/>
    </xf>
    <xf numFmtId="0" fontId="2" fillId="18" borderId="0" xfId="0" applyFont="1" applyFill="1" applyAlignment="1">
      <alignment horizontal="center" vertical="center"/>
    </xf>
    <xf numFmtId="0" fontId="0" fillId="19" borderId="0" xfId="0" applyFill="1"/>
    <xf numFmtId="0" fontId="2" fillId="19" borderId="0" xfId="0" applyFont="1" applyFill="1"/>
    <xf numFmtId="0" fontId="5" fillId="19" borderId="0" xfId="0" applyFont="1" applyFill="1"/>
    <xf numFmtId="0" fontId="0" fillId="19" borderId="0" xfId="0" applyFill="1" applyAlignment="1">
      <alignment horizontal="center"/>
    </xf>
    <xf numFmtId="0" fontId="0" fillId="20" borderId="0" xfId="0" applyFill="1"/>
    <xf numFmtId="1" fontId="2" fillId="19" borderId="0" xfId="0" applyNumberFormat="1" applyFont="1" applyFill="1"/>
    <xf numFmtId="0" fontId="0" fillId="0" borderId="0" xfId="0" applyAlignment="1">
      <alignment horizontal="right"/>
    </xf>
    <xf numFmtId="0" fontId="0" fillId="5" borderId="22" xfId="0" applyFill="1" applyBorder="1" applyAlignment="1">
      <alignment vertical="top"/>
    </xf>
    <xf numFmtId="0" fontId="0" fillId="5" borderId="23" xfId="0" applyFill="1" applyBorder="1" applyAlignment="1">
      <alignment vertical="top"/>
    </xf>
    <xf numFmtId="0" fontId="0" fillId="5" borderId="23" xfId="0" applyFill="1" applyBorder="1" applyAlignment="1">
      <alignment horizontal="center" vertical="top"/>
    </xf>
    <xf numFmtId="0" fontId="0" fillId="0" borderId="22" xfId="0" applyBorder="1" applyAlignment="1">
      <alignment vertical="top"/>
    </xf>
    <xf numFmtId="0" fontId="8" fillId="0" borderId="23" xfId="0" applyFont="1" applyBorder="1" applyAlignment="1">
      <alignment vertical="top"/>
    </xf>
    <xf numFmtId="0" fontId="8" fillId="0" borderId="23" xfId="0" applyFont="1" applyBorder="1" applyAlignment="1">
      <alignment horizontal="center" vertical="top"/>
    </xf>
    <xf numFmtId="0" fontId="0" fillId="0" borderId="23" xfId="0" applyBorder="1" applyAlignment="1">
      <alignment horizontal="center" vertical="top"/>
    </xf>
    <xf numFmtId="0" fontId="9" fillId="0" borderId="23" xfId="2" applyBorder="1" applyAlignment="1">
      <alignment horizontal="center" vertical="top"/>
    </xf>
    <xf numFmtId="0" fontId="0" fillId="21" borderId="22" xfId="0" applyFill="1" applyBorder="1" applyAlignment="1">
      <alignment vertical="top"/>
    </xf>
    <xf numFmtId="0" fontId="8" fillId="21" borderId="23" xfId="0" applyFont="1" applyFill="1" applyBorder="1" applyAlignment="1">
      <alignment vertical="top"/>
    </xf>
    <xf numFmtId="0" fontId="8" fillId="21" borderId="23" xfId="0" applyFont="1" applyFill="1" applyBorder="1" applyAlignment="1">
      <alignment horizontal="center" vertical="top"/>
    </xf>
    <xf numFmtId="0" fontId="0" fillId="21" borderId="23" xfId="0" applyFill="1" applyBorder="1" applyAlignment="1">
      <alignment horizontal="center" vertical="top"/>
    </xf>
    <xf numFmtId="0" fontId="9" fillId="21" borderId="23" xfId="2" applyFill="1" applyBorder="1" applyAlignment="1">
      <alignment horizontal="center" vertical="top"/>
    </xf>
    <xf numFmtId="0" fontId="0" fillId="0" borderId="23" xfId="0" applyBorder="1" applyAlignment="1">
      <alignment vertical="top"/>
    </xf>
    <xf numFmtId="164" fontId="0" fillId="0" borderId="23" xfId="0" applyNumberFormat="1" applyBorder="1" applyAlignment="1">
      <alignment horizontal="center" vertical="top"/>
    </xf>
    <xf numFmtId="164" fontId="0" fillId="21" borderId="23" xfId="0" applyNumberFormat="1" applyFill="1" applyBorder="1" applyAlignment="1">
      <alignment horizontal="left" vertical="top"/>
    </xf>
    <xf numFmtId="164" fontId="0" fillId="21" borderId="23" xfId="0" applyNumberFormat="1" applyFill="1" applyBorder="1" applyAlignment="1">
      <alignment horizontal="center" vertical="top"/>
    </xf>
    <xf numFmtId="164" fontId="0" fillId="0" borderId="23" xfId="0" applyNumberFormat="1" applyBorder="1" applyAlignment="1">
      <alignment horizontal="left" vertical="top"/>
    </xf>
    <xf numFmtId="0" fontId="0" fillId="21" borderId="23" xfId="0" applyFill="1" applyBorder="1" applyAlignment="1">
      <alignment vertical="top"/>
    </xf>
    <xf numFmtId="164" fontId="0" fillId="5" borderId="23" xfId="0" applyNumberFormat="1" applyFill="1" applyBorder="1" applyAlignment="1">
      <alignment horizontal="center" vertical="top"/>
    </xf>
    <xf numFmtId="164" fontId="9" fillId="5" borderId="23" xfId="2" applyNumberFormat="1" applyFill="1" applyBorder="1" applyAlignment="1">
      <alignment horizontal="center" vertical="top"/>
    </xf>
    <xf numFmtId="0" fontId="8" fillId="5" borderId="23" xfId="0" applyFont="1" applyFill="1" applyBorder="1" applyAlignment="1">
      <alignment vertical="top"/>
    </xf>
    <xf numFmtId="165" fontId="0" fillId="5" borderId="23" xfId="1" applyNumberFormat="1" applyFont="1" applyFill="1" applyBorder="1" applyAlignment="1">
      <alignment horizontal="center" vertical="top"/>
    </xf>
    <xf numFmtId="0" fontId="7" fillId="0" borderId="10" xfId="0" applyFont="1" applyBorder="1"/>
    <xf numFmtId="0" fontId="0" fillId="0" borderId="16" xfId="0" applyBorder="1"/>
    <xf numFmtId="0" fontId="0" fillId="0" borderId="21" xfId="0" applyBorder="1"/>
    <xf numFmtId="0" fontId="0" fillId="0" borderId="0" xfId="0" applyAlignment="1">
      <alignment horizontal="left"/>
    </xf>
    <xf numFmtId="0" fontId="2" fillId="18" borderId="26" xfId="0" applyFont="1" applyFill="1" applyBorder="1"/>
    <xf numFmtId="2" fontId="2" fillId="18" borderId="24" xfId="0" applyNumberFormat="1" applyFont="1" applyFill="1" applyBorder="1" applyAlignment="1">
      <alignment horizontal="center" vertical="center"/>
    </xf>
    <xf numFmtId="2" fontId="2" fillId="18" borderId="25" xfId="0" applyNumberFormat="1" applyFont="1" applyFill="1" applyBorder="1" applyAlignment="1">
      <alignment horizontal="center" vertical="center"/>
    </xf>
    <xf numFmtId="2" fontId="2" fillId="18" borderId="24" xfId="0" applyNumberFormat="1" applyFont="1" applyFill="1" applyBorder="1" applyAlignment="1">
      <alignment horizontal="center"/>
    </xf>
    <xf numFmtId="2" fontId="2" fillId="18" borderId="25" xfId="0" applyNumberFormat="1" applyFont="1" applyFill="1" applyBorder="1" applyAlignment="1">
      <alignment horizontal="center"/>
    </xf>
    <xf numFmtId="0" fontId="1" fillId="19" borderId="0" xfId="0" applyFont="1" applyFill="1"/>
    <xf numFmtId="0" fontId="4" fillId="6" borderId="0" xfId="0" applyFont="1" applyFill="1"/>
    <xf numFmtId="0" fontId="4" fillId="6" borderId="6" xfId="0" applyFont="1" applyFill="1" applyBorder="1" applyAlignment="1">
      <alignment wrapText="1"/>
    </xf>
    <xf numFmtId="0" fontId="4" fillId="6" borderId="6" xfId="0" applyFont="1" applyFill="1" applyBorder="1" applyAlignment="1">
      <alignment horizontal="right" wrapText="1"/>
    </xf>
    <xf numFmtId="0" fontId="0" fillId="19" borderId="0" xfId="0" applyFill="1" applyAlignment="1">
      <alignment horizontal="right"/>
    </xf>
    <xf numFmtId="0" fontId="11" fillId="19" borderId="0" xfId="0" applyFont="1" applyFill="1"/>
    <xf numFmtId="0" fontId="4" fillId="6" borderId="2" xfId="0" applyFont="1" applyFill="1" applyBorder="1"/>
    <xf numFmtId="0" fontId="4" fillId="6" borderId="4" xfId="0" applyFont="1" applyFill="1" applyBorder="1" applyAlignment="1">
      <alignment horizontal="right"/>
    </xf>
    <xf numFmtId="0" fontId="4" fillId="6" borderId="3" xfId="0" applyFont="1" applyFill="1" applyBorder="1"/>
    <xf numFmtId="0" fontId="4" fillId="6" borderId="4" xfId="0" applyFont="1" applyFill="1" applyBorder="1"/>
    <xf numFmtId="0" fontId="2" fillId="6" borderId="4" xfId="0" applyFont="1" applyFill="1" applyBorder="1"/>
    <xf numFmtId="0" fontId="4" fillId="6" borderId="5" xfId="0" applyFont="1" applyFill="1" applyBorder="1"/>
    <xf numFmtId="0" fontId="0" fillId="5" borderId="10" xfId="0" applyFill="1" applyBorder="1"/>
    <xf numFmtId="0" fontId="2" fillId="0" borderId="10" xfId="0" applyFont="1" applyBorder="1"/>
    <xf numFmtId="0" fontId="0" fillId="9" borderId="18" xfId="0" applyFill="1" applyBorder="1"/>
    <xf numFmtId="1" fontId="0" fillId="9" borderId="18" xfId="0" applyNumberFormat="1" applyFill="1" applyBorder="1"/>
    <xf numFmtId="0" fontId="5" fillId="19" borderId="0" xfId="0" applyFont="1" applyFill="1" applyAlignment="1">
      <alignment horizontal="left"/>
    </xf>
    <xf numFmtId="0" fontId="0" fillId="6" borderId="2" xfId="0" applyFill="1" applyBorder="1"/>
    <xf numFmtId="0" fontId="0" fillId="6" borderId="3" xfId="0" applyFill="1" applyBorder="1"/>
    <xf numFmtId="0" fontId="1" fillId="6" borderId="3" xfId="0" applyFont="1" applyFill="1" applyBorder="1"/>
    <xf numFmtId="0" fontId="0" fillId="6" borderId="4" xfId="0" applyFill="1" applyBorder="1"/>
    <xf numFmtId="0" fontId="4" fillId="6" borderId="0" xfId="0" applyFont="1" applyFill="1" applyAlignment="1">
      <alignment wrapText="1"/>
    </xf>
    <xf numFmtId="0" fontId="0" fillId="10" borderId="0" xfId="0" applyFill="1"/>
    <xf numFmtId="0" fontId="0" fillId="10" borderId="8" xfId="0" applyFill="1" applyBorder="1"/>
    <xf numFmtId="1" fontId="0" fillId="10" borderId="8" xfId="0" applyNumberFormat="1" applyFill="1" applyBorder="1"/>
    <xf numFmtId="1" fontId="0" fillId="22" borderId="5" xfId="0" applyNumberFormat="1" applyFill="1" applyBorder="1"/>
    <xf numFmtId="1" fontId="0" fillId="23" borderId="0" xfId="0" applyNumberFormat="1" applyFill="1"/>
    <xf numFmtId="1" fontId="0" fillId="24" borderId="6" xfId="0" applyNumberFormat="1" applyFill="1" applyBorder="1"/>
    <xf numFmtId="0" fontId="12" fillId="19" borderId="0" xfId="0" applyFont="1" applyFill="1"/>
    <xf numFmtId="0" fontId="13" fillId="19" borderId="0" xfId="0" applyFont="1" applyFill="1"/>
    <xf numFmtId="1" fontId="0" fillId="12" borderId="5" xfId="0" applyNumberFormat="1" applyFill="1" applyBorder="1"/>
    <xf numFmtId="1" fontId="0" fillId="13" borderId="6" xfId="0" applyNumberFormat="1" applyFill="1" applyBorder="1"/>
    <xf numFmtId="1" fontId="0" fillId="16" borderId="5" xfId="0" applyNumberFormat="1" applyFill="1" applyBorder="1"/>
    <xf numFmtId="1" fontId="0" fillId="17" borderId="6" xfId="0" applyNumberFormat="1" applyFill="1" applyBorder="1"/>
    <xf numFmtId="1" fontId="0" fillId="14" borderId="5" xfId="0" applyNumberFormat="1" applyFill="1" applyBorder="1"/>
    <xf numFmtId="1" fontId="0" fillId="11" borderId="0" xfId="0" applyNumberFormat="1" applyFill="1"/>
    <xf numFmtId="1" fontId="0" fillId="15" borderId="6" xfId="0" applyNumberFormat="1" applyFill="1" applyBorder="1"/>
    <xf numFmtId="0" fontId="2" fillId="6" borderId="5" xfId="0" applyFont="1" applyFill="1" applyBorder="1" applyAlignment="1">
      <alignment horizontal="center"/>
    </xf>
    <xf numFmtId="0" fontId="2" fillId="6" borderId="0" xfId="0" applyFont="1" applyFill="1" applyAlignment="1">
      <alignment horizontal="center" wrapText="1"/>
    </xf>
    <xf numFmtId="0" fontId="2" fillId="6" borderId="6" xfId="0" applyFont="1" applyFill="1" applyBorder="1" applyAlignment="1">
      <alignment horizontal="center"/>
    </xf>
    <xf numFmtId="0" fontId="0" fillId="6" borderId="5" xfId="0" applyFill="1" applyBorder="1" applyAlignment="1">
      <alignment horizontal="center"/>
    </xf>
    <xf numFmtId="0" fontId="0" fillId="6" borderId="0" xfId="0" applyFill="1" applyAlignment="1">
      <alignment horizontal="center"/>
    </xf>
    <xf numFmtId="0" fontId="0" fillId="6" borderId="6" xfId="0" applyFill="1" applyBorder="1" applyAlignment="1">
      <alignment horizontal="center"/>
    </xf>
    <xf numFmtId="0" fontId="10" fillId="0" borderId="0" xfId="0" applyFont="1"/>
    <xf numFmtId="0" fontId="5" fillId="0" borderId="0" xfId="0" applyFont="1"/>
    <xf numFmtId="0" fontId="4" fillId="0" borderId="0" xfId="0" applyFont="1" applyAlignment="1">
      <alignment wrapText="1"/>
    </xf>
    <xf numFmtId="0" fontId="2" fillId="0" borderId="0" xfId="0" applyFont="1" applyAlignment="1">
      <alignment wrapText="1"/>
    </xf>
    <xf numFmtId="164" fontId="0" fillId="0" borderId="0" xfId="0" applyNumberFormat="1" applyAlignment="1">
      <alignment horizontal="center"/>
    </xf>
    <xf numFmtId="0" fontId="14" fillId="0" borderId="0" xfId="0" applyFont="1" applyAlignment="1">
      <alignment vertical="center"/>
    </xf>
    <xf numFmtId="0" fontId="10" fillId="0" borderId="0" xfId="0" applyFont="1" applyAlignment="1">
      <alignment wrapText="1"/>
    </xf>
    <xf numFmtId="0" fontId="2" fillId="0" borderId="1" xfId="0" applyFont="1" applyBorder="1" applyAlignment="1">
      <alignment horizontal="right"/>
    </xf>
    <xf numFmtId="0" fontId="2" fillId="0" borderId="1" xfId="0" applyFont="1" applyBorder="1" applyAlignment="1">
      <alignment horizontal="center"/>
    </xf>
    <xf numFmtId="0" fontId="0" fillId="0" borderId="1" xfId="0" applyBorder="1" applyAlignment="1">
      <alignment horizontal="right"/>
    </xf>
    <xf numFmtId="0" fontId="0" fillId="0" borderId="1" xfId="0" applyBorder="1" applyAlignment="1">
      <alignment horizontal="center"/>
    </xf>
    <xf numFmtId="0" fontId="1" fillId="6" borderId="3" xfId="0" applyFont="1" applyFill="1" applyBorder="1" applyAlignment="1">
      <alignment wrapText="1"/>
    </xf>
    <xf numFmtId="0" fontId="10" fillId="6" borderId="0" xfId="0" applyFont="1" applyFill="1" applyAlignment="1">
      <alignment wrapText="1"/>
    </xf>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8" borderId="0" xfId="0" applyFill="1" applyProtection="1">
      <protection locked="0"/>
    </xf>
    <xf numFmtId="0" fontId="0" fillId="8" borderId="8" xfId="0" applyFill="1" applyBorder="1" applyProtection="1">
      <protection locked="0"/>
    </xf>
    <xf numFmtId="166" fontId="0" fillId="10" borderId="0" xfId="0" applyNumberFormat="1" applyFill="1"/>
    <xf numFmtId="166" fontId="0" fillId="10" borderId="8" xfId="0" applyNumberFormat="1" applyFill="1" applyBorder="1"/>
    <xf numFmtId="0" fontId="0" fillId="8" borderId="5" xfId="0" applyFill="1" applyBorder="1" applyProtection="1">
      <protection locked="0"/>
    </xf>
    <xf numFmtId="0" fontId="0" fillId="8" borderId="6" xfId="0" applyFill="1" applyBorder="1" applyProtection="1">
      <protection locked="0"/>
    </xf>
    <xf numFmtId="0" fontId="0" fillId="8" borderId="7" xfId="0" applyFill="1" applyBorder="1" applyProtection="1">
      <protection locked="0"/>
    </xf>
    <xf numFmtId="0" fontId="0" fillId="8" borderId="9" xfId="0" applyFill="1" applyBorder="1" applyProtection="1">
      <protection locked="0"/>
    </xf>
    <xf numFmtId="0" fontId="0" fillId="17" borderId="5" xfId="0" applyFill="1" applyBorder="1" applyProtection="1">
      <protection locked="0"/>
    </xf>
    <xf numFmtId="0" fontId="0" fillId="17" borderId="0" xfId="0" applyFill="1" applyProtection="1">
      <protection locked="0"/>
    </xf>
    <xf numFmtId="0" fontId="0" fillId="17" borderId="6" xfId="0" applyFill="1" applyBorder="1" applyProtection="1">
      <protection locked="0"/>
    </xf>
    <xf numFmtId="0" fontId="0" fillId="17" borderId="7" xfId="0" applyFill="1" applyBorder="1" applyProtection="1">
      <protection locked="0"/>
    </xf>
    <xf numFmtId="0" fontId="0" fillId="17" borderId="8" xfId="0" applyFill="1" applyBorder="1" applyProtection="1">
      <protection locked="0"/>
    </xf>
    <xf numFmtId="0" fontId="0" fillId="17" borderId="9" xfId="0" applyFill="1" applyBorder="1" applyProtection="1">
      <protection locked="0"/>
    </xf>
    <xf numFmtId="0" fontId="0" fillId="8" borderId="28" xfId="0" applyFill="1" applyBorder="1" applyAlignment="1" applyProtection="1">
      <alignment horizontal="right"/>
      <protection locked="0"/>
    </xf>
    <xf numFmtId="0" fontId="0" fillId="8" borderId="27" xfId="0" applyFill="1" applyBorder="1" applyAlignment="1" applyProtection="1">
      <alignment horizontal="right"/>
      <protection locked="0"/>
    </xf>
    <xf numFmtId="0" fontId="0" fillId="8" borderId="28" xfId="0" applyFill="1" applyBorder="1" applyProtection="1">
      <protection locked="0"/>
    </xf>
    <xf numFmtId="0" fontId="0" fillId="8" borderId="27" xfId="0" applyFill="1" applyBorder="1" applyProtection="1">
      <protection locked="0"/>
    </xf>
    <xf numFmtId="0" fontId="0" fillId="0" borderId="5" xfId="0" applyBorder="1" applyAlignment="1" applyProtection="1">
      <alignment horizontal="right"/>
      <protection locked="0"/>
    </xf>
    <xf numFmtId="0" fontId="0" fillId="8" borderId="1" xfId="0" applyFill="1" applyBorder="1" applyProtection="1">
      <protection locked="0"/>
    </xf>
    <xf numFmtId="0" fontId="2" fillId="18" borderId="2" xfId="0" applyFont="1" applyFill="1" applyBorder="1" applyAlignment="1">
      <alignment horizontal="center"/>
    </xf>
    <xf numFmtId="0" fontId="2" fillId="18" borderId="3" xfId="0" applyFont="1" applyFill="1" applyBorder="1" applyAlignment="1">
      <alignment horizontal="center"/>
    </xf>
    <xf numFmtId="0" fontId="2" fillId="6" borderId="2" xfId="0" applyFont="1" applyFill="1" applyBorder="1" applyAlignment="1">
      <alignment horizontal="center"/>
    </xf>
    <xf numFmtId="0" fontId="2" fillId="6" borderId="3" xfId="0" applyFont="1" applyFill="1" applyBorder="1" applyAlignment="1">
      <alignment horizontal="center"/>
    </xf>
    <xf numFmtId="0" fontId="2" fillId="6" borderId="4" xfId="0" applyFont="1" applyFill="1" applyBorder="1" applyAlignment="1">
      <alignment horizontal="center"/>
    </xf>
    <xf numFmtId="0" fontId="0" fillId="0" borderId="30" xfId="0" applyBorder="1"/>
    <xf numFmtId="0" fontId="0" fillId="0" borderId="29" xfId="0" applyBorder="1"/>
  </cellXfs>
  <cellStyles count="3">
    <cellStyle name="Hyperlänk" xfId="2" builtinId="8"/>
    <cellStyle name="Normal" xfId="0" builtinId="0"/>
    <cellStyle name="Procent" xfId="1" builtinId="5"/>
  </cellStyles>
  <dxfs count="2">
    <dxf>
      <numFmt numFmtId="167" formatCode=";;;"/>
    </dxf>
    <dxf>
      <numFmt numFmtId="167" formatCode=";;;"/>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jpe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emf"/><Relationship Id="rId4" Type="http://schemas.openxmlformats.org/officeDocument/2006/relationships/image" Target="../media/image4.jpe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11.jpeg"/><Relationship Id="rId1" Type="http://schemas.openxmlformats.org/officeDocument/2006/relationships/image" Target="../media/image10.png"/></Relationships>
</file>

<file path=xl/drawings/_rels/drawing3.xml.rels><?xml version="1.0" encoding="UTF-8" standalone="yes"?>
<Relationships xmlns="http://schemas.openxmlformats.org/package/2006/relationships"><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13</xdr:col>
      <xdr:colOff>390526</xdr:colOff>
      <xdr:row>0</xdr:row>
      <xdr:rowOff>38100</xdr:rowOff>
    </xdr:from>
    <xdr:to>
      <xdr:col>15</xdr:col>
      <xdr:colOff>364936</xdr:colOff>
      <xdr:row>6</xdr:row>
      <xdr:rowOff>34925</xdr:rowOff>
    </xdr:to>
    <xdr:pic>
      <xdr:nvPicPr>
        <xdr:cNvPr id="2" name="Bildobjekt 1" descr="En bild som visar text, Teckensnitt, flagga, symbol&#10;&#10;Automatiskt genererad beskrivning">
          <a:extLst>
            <a:ext uri="{FF2B5EF4-FFF2-40B4-BE49-F238E27FC236}">
              <a16:creationId xmlns:a16="http://schemas.microsoft.com/office/drawing/2014/main" id="{9CBA05C7-6D6B-4A86-80C6-2609570E83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67826" y="38100"/>
          <a:ext cx="1193610" cy="1101725"/>
        </a:xfrm>
        <a:prstGeom prst="rect">
          <a:avLst/>
        </a:prstGeom>
      </xdr:spPr>
    </xdr:pic>
    <xdr:clientData/>
  </xdr:twoCellAnchor>
  <xdr:twoCellAnchor editAs="oneCell">
    <xdr:from>
      <xdr:col>0</xdr:col>
      <xdr:colOff>274321</xdr:colOff>
      <xdr:row>0</xdr:row>
      <xdr:rowOff>180975</xdr:rowOff>
    </xdr:from>
    <xdr:to>
      <xdr:col>3</xdr:col>
      <xdr:colOff>68581</xdr:colOff>
      <xdr:row>4</xdr:row>
      <xdr:rowOff>118823</xdr:rowOff>
    </xdr:to>
    <xdr:pic>
      <xdr:nvPicPr>
        <xdr:cNvPr id="3" name="Bildobjekt 2" descr="En bild som visar text, Teckensnitt, Grafik, logotyp&#10;&#10;Automatiskt genererad beskrivning">
          <a:extLst>
            <a:ext uri="{FF2B5EF4-FFF2-40B4-BE49-F238E27FC236}">
              <a16:creationId xmlns:a16="http://schemas.microsoft.com/office/drawing/2014/main" id="{F83F96DC-C369-49AE-9DCD-E65E444CD5B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4321" y="180975"/>
          <a:ext cx="1882140" cy="669368"/>
        </a:xfrm>
        <a:prstGeom prst="rect">
          <a:avLst/>
        </a:prstGeom>
      </xdr:spPr>
    </xdr:pic>
    <xdr:clientData/>
  </xdr:twoCellAnchor>
  <xdr:twoCellAnchor>
    <xdr:from>
      <xdr:col>0</xdr:col>
      <xdr:colOff>95253</xdr:colOff>
      <xdr:row>68</xdr:row>
      <xdr:rowOff>101600</xdr:rowOff>
    </xdr:from>
    <xdr:to>
      <xdr:col>15</xdr:col>
      <xdr:colOff>501650</xdr:colOff>
      <xdr:row>92</xdr:row>
      <xdr:rowOff>171449</xdr:rowOff>
    </xdr:to>
    <xdr:sp macro="" textlink="">
      <xdr:nvSpPr>
        <xdr:cNvPr id="4" name="textruta 3">
          <a:extLst>
            <a:ext uri="{FF2B5EF4-FFF2-40B4-BE49-F238E27FC236}">
              <a16:creationId xmlns:a16="http://schemas.microsoft.com/office/drawing/2014/main" id="{90F0AF5C-B8F3-60BD-03EB-07EF39499E46}"/>
            </a:ext>
          </a:extLst>
        </xdr:cNvPr>
        <xdr:cNvSpPr txBox="1"/>
      </xdr:nvSpPr>
      <xdr:spPr>
        <a:xfrm>
          <a:off x="95253" y="12567920"/>
          <a:ext cx="10434317" cy="4458969"/>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200" b="1"/>
            <a:t>Gröngödsling</a:t>
          </a:r>
          <a:r>
            <a:rPr lang="sv-SE" sz="1200" b="1" baseline="0"/>
            <a:t> och bottengröda</a:t>
          </a:r>
        </a:p>
        <a:p>
          <a:r>
            <a:rPr lang="sv-SE" sz="1100" baseline="0"/>
            <a:t>Om du vill ta med effekten av kvävefixering från gröngödsling, mellangröda och bottengröda i din beräkning finns det två olika sätt, beroende på om du vill räkna en total växtnäringsbalans eller ta hänsyn till förfruktseffekten i nästa gröda. Räkna bara med grödorna om de innehåller baljväxter, annars finns ingen kvävefixerande effekt!</a:t>
          </a:r>
        </a:p>
        <a:p>
          <a:r>
            <a:rPr lang="sv-SE" sz="1100" baseline="0"/>
            <a:t>Effekten av mellangrödor är väldigt olika bl.a. beroende på såtidpunkt och därför har vi ingen egen schablon för mellangröda i tabellen. Om mellangrödan hinner utvecklas kraftigt och växer under längre tid kan du välja "gröngödsling", odlar du den bara en kortare tid kan du välja "bottengröda" och därmed justera mängden kväve din mellangröda troligen hinner fixera. </a:t>
          </a:r>
        </a:p>
        <a:p>
          <a:endParaRPr lang="sv-SE" sz="1100" baseline="0"/>
        </a:p>
        <a:p>
          <a:r>
            <a:rPr lang="sv-SE" sz="1100" b="1" baseline="0"/>
            <a:t>Alternativ 1</a:t>
          </a:r>
          <a:r>
            <a:rPr lang="sv-SE" sz="1100" baseline="0"/>
            <a:t>: För en </a:t>
          </a:r>
          <a:r>
            <a:rPr lang="sv-SE" sz="1100" b="1" baseline="0"/>
            <a:t>total balans för aktuellt år </a:t>
          </a:r>
          <a:r>
            <a:rPr lang="sv-SE" sz="1100" baseline="0"/>
            <a:t>lägger du in gröngödsling eller bottengröda som egna grödor i odlingsplanen. Välj ytan de odlas på och använd schablonskörd, så tillgodoräknas skiftet en kvävefixering av 100 kg/ha för en gröngödslingsgröda och 45 kg/ha för en bottengröda. För att inte totalarealen ska öka när du lägger in ytan med bottengröda (skiftet finns ju redan med sin huvudgröda) lägger du till ett tomt skifte med samma yta, dock med minustecken, som i detta exempel:</a:t>
          </a:r>
        </a:p>
        <a:p>
          <a:endParaRPr lang="sv-SE" sz="1100" baseline="0"/>
        </a:p>
        <a:p>
          <a:endParaRPr lang="sv-SE" sz="1100" baseline="0"/>
        </a:p>
        <a:p>
          <a:endParaRPr lang="sv-SE" sz="1100" baseline="0"/>
        </a:p>
        <a:p>
          <a:endParaRPr lang="sv-SE" sz="1100" baseline="0"/>
        </a:p>
        <a:p>
          <a:endParaRPr lang="sv-SE" sz="1100" baseline="0"/>
        </a:p>
        <a:p>
          <a:endParaRPr lang="sv-SE" sz="1100" baseline="0"/>
        </a:p>
        <a:p>
          <a:endParaRPr lang="sv-SE" sz="1100" baseline="0"/>
        </a:p>
        <a:p>
          <a:r>
            <a:rPr lang="sv-SE" sz="1100" baseline="0"/>
            <a:t>Skörderest används inte. OBS! Av tekniska skäl visas kvävetillförseln som ett positivt värde för N under bortförsel.</a:t>
          </a:r>
        </a:p>
        <a:p>
          <a:endParaRPr lang="sv-SE" sz="1100" baseline="0"/>
        </a:p>
        <a:p>
          <a:r>
            <a:rPr lang="sv-SE" sz="1100" b="1" baseline="0"/>
            <a:t>Alternativ 2</a:t>
          </a:r>
          <a:r>
            <a:rPr lang="sv-SE" sz="1100" baseline="0"/>
            <a:t>: För att specifikt ta hänsyn till </a:t>
          </a:r>
          <a:r>
            <a:rPr lang="sv-SE" sz="1100" b="1" baseline="0"/>
            <a:t>förfruktseffekten på skiftet</a:t>
          </a:r>
          <a:r>
            <a:rPr lang="sv-SE" sz="1100" baseline="0"/>
            <a:t> (alltså om du vill räkna fjolårets gröngödsling som gödsling för årets gröda på skiftet) väljer du gröngödsling eller bottengröda under gödselmedel. Du lägger då in ytan istället för kg, så tillgodoräknas skiftet följande mängder fixerad kväve: 100kg/hektar </a:t>
          </a:r>
          <a:r>
            <a:rPr lang="sv-SE" sz="1100" baseline="0">
              <a:solidFill>
                <a:schemeClr val="tx1"/>
              </a:solidFill>
              <a:effectLst/>
              <a:latin typeface="+mn-lt"/>
              <a:ea typeface="+mn-ea"/>
              <a:cs typeface="+mn-cs"/>
            </a:rPr>
            <a:t>(10g/kvm)</a:t>
          </a:r>
          <a:r>
            <a:rPr lang="sv-SE" sz="1100" baseline="0"/>
            <a:t> för ettårig gröngödsling, 200 kg/ha (20g/kvm) för flerårig gröngödsling eller 45 kg/ha (4,5g/kvm) för en bottengröda som förfrukt.</a:t>
          </a:r>
        </a:p>
        <a:p>
          <a:endParaRPr lang="sv-SE" sz="1100" baseline="0"/>
        </a:p>
        <a:p>
          <a:r>
            <a:rPr lang="sv-SE" sz="1100" baseline="0"/>
            <a:t>Undvik dock att kombinera båda metoderna om du vill jämföra balansen för olika år, eftersom det då kan leda till en dubbelräkning av kvävefixeringen.</a:t>
          </a:r>
          <a:endParaRPr lang="sv-SE" sz="1100"/>
        </a:p>
      </xdr:txBody>
    </xdr:sp>
    <xdr:clientData/>
  </xdr:twoCellAnchor>
  <xdr:oneCellAnchor>
    <xdr:from>
      <xdr:col>0</xdr:col>
      <xdr:colOff>95251</xdr:colOff>
      <xdr:row>59</xdr:row>
      <xdr:rowOff>76200</xdr:rowOff>
    </xdr:from>
    <xdr:ext cx="10427970" cy="1658018"/>
    <xdr:sp macro="" textlink="">
      <xdr:nvSpPr>
        <xdr:cNvPr id="7" name="textruta 6">
          <a:extLst>
            <a:ext uri="{FF2B5EF4-FFF2-40B4-BE49-F238E27FC236}">
              <a16:creationId xmlns:a16="http://schemas.microsoft.com/office/drawing/2014/main" id="{5865E97D-9C94-505B-8781-8762436769CC}"/>
            </a:ext>
          </a:extLst>
        </xdr:cNvPr>
        <xdr:cNvSpPr txBox="1"/>
      </xdr:nvSpPr>
      <xdr:spPr>
        <a:xfrm>
          <a:off x="95251" y="10896600"/>
          <a:ext cx="10427970" cy="1658018"/>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v-SE" sz="1200" b="1" i="0" u="none" strike="noStrike">
              <a:solidFill>
                <a:schemeClr val="tx1"/>
              </a:solidFill>
              <a:effectLst/>
              <a:latin typeface="+mn-lt"/>
              <a:ea typeface="+mn-ea"/>
              <a:cs typeface="+mn-cs"/>
            </a:rPr>
            <a:t>Skörderester</a:t>
          </a:r>
          <a:r>
            <a:rPr lang="sv-SE" sz="1200" b="1"/>
            <a:t> </a:t>
          </a:r>
        </a:p>
        <a:p>
          <a:r>
            <a:rPr lang="sv-SE" sz="1100" b="0" i="0" u="none" strike="noStrike">
              <a:solidFill>
                <a:schemeClr val="tx1"/>
              </a:solidFill>
              <a:effectLst/>
              <a:latin typeface="+mn-lt"/>
              <a:ea typeface="+mn-ea"/>
              <a:cs typeface="+mn-cs"/>
            </a:rPr>
            <a:t>Du behöver välja vad som sker med skörderesterna. Väljer du "lämnas kvar" räknas inte näringen i växtresterna som bortförd från bädden. </a:t>
          </a: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Om du komposterar resterna har du två val, beroende</a:t>
          </a:r>
          <a:r>
            <a:rPr lang="sv-SE" sz="1100" b="0" i="0" u="none" strike="noStrike" baseline="0">
              <a:solidFill>
                <a:schemeClr val="tx1"/>
              </a:solidFill>
              <a:effectLst/>
              <a:latin typeface="+mn-lt"/>
              <a:ea typeface="+mn-ea"/>
              <a:cs typeface="+mn-cs"/>
            </a:rPr>
            <a:t> på om du vill räkna en balans per bädd eller en totalbalans</a:t>
          </a:r>
          <a:r>
            <a:rPr lang="sv-SE" sz="1100" b="0" i="0" u="none" strike="noStrike">
              <a:solidFill>
                <a:schemeClr val="tx1"/>
              </a:solidFill>
              <a:effectLst/>
              <a:latin typeface="+mn-lt"/>
              <a:ea typeface="+mn-ea"/>
              <a:cs typeface="+mn-cs"/>
            </a:rPr>
            <a:t>:</a:t>
          </a:r>
          <a:r>
            <a:rPr lang="sv-SE"/>
            <a:t> </a:t>
          </a:r>
        </a:p>
        <a:p>
          <a:r>
            <a:rPr lang="sv-SE" sz="1100" b="0" i="0" u="none" strike="noStrike">
              <a:solidFill>
                <a:schemeClr val="tx1"/>
              </a:solidFill>
              <a:effectLst/>
              <a:latin typeface="+mn-lt"/>
              <a:ea typeface="+mn-ea"/>
              <a:cs typeface="+mn-cs"/>
            </a:rPr>
            <a:t>Vill du räkna en </a:t>
          </a:r>
          <a:r>
            <a:rPr lang="sv-SE" sz="1100" b="1" i="0" u="none" strike="noStrike">
              <a:solidFill>
                <a:schemeClr val="tx1"/>
              </a:solidFill>
              <a:effectLst/>
              <a:latin typeface="+mn-lt"/>
              <a:ea typeface="+mn-ea"/>
              <a:cs typeface="+mn-cs"/>
            </a:rPr>
            <a:t>balans per bädd</a:t>
          </a:r>
          <a:r>
            <a:rPr lang="sv-SE" sz="1100" b="1" i="0" u="none" strike="noStrike" baseline="0">
              <a:solidFill>
                <a:schemeClr val="tx1"/>
              </a:solidFill>
              <a:effectLst/>
              <a:latin typeface="+mn-lt"/>
              <a:ea typeface="+mn-ea"/>
              <a:cs typeface="+mn-cs"/>
            </a:rPr>
            <a:t> </a:t>
          </a:r>
          <a:r>
            <a:rPr lang="sv-SE" sz="1100" b="0" i="0" u="none" strike="noStrike">
              <a:solidFill>
                <a:schemeClr val="tx1"/>
              </a:solidFill>
              <a:effectLst/>
              <a:latin typeface="+mn-lt"/>
              <a:ea typeface="+mn-ea"/>
              <a:cs typeface="+mn-cs"/>
            </a:rPr>
            <a:t>väljer du "förs bort" och väljer under gödsling motsvarande mängd kompost där den tillförs. </a:t>
          </a:r>
        </a:p>
        <a:p>
          <a:r>
            <a:rPr lang="sv-SE" sz="1100" b="0" i="0" u="none" strike="noStrike">
              <a:solidFill>
                <a:schemeClr val="tx1"/>
              </a:solidFill>
              <a:effectLst/>
              <a:latin typeface="+mn-lt"/>
              <a:ea typeface="+mn-ea"/>
              <a:cs typeface="+mn-cs"/>
            </a:rPr>
            <a:t>Vill</a:t>
          </a:r>
          <a:r>
            <a:rPr lang="sv-SE" sz="1100" b="0" i="0" u="none" strike="noStrike" baseline="0">
              <a:solidFill>
                <a:schemeClr val="tx1"/>
              </a:solidFill>
              <a:effectLst/>
              <a:latin typeface="+mn-lt"/>
              <a:ea typeface="+mn-ea"/>
              <a:cs typeface="+mn-cs"/>
            </a:rPr>
            <a:t> du räkna </a:t>
          </a:r>
          <a:r>
            <a:rPr lang="sv-SE" sz="1100" b="0" i="0" u="none" strike="noStrike">
              <a:solidFill>
                <a:schemeClr val="tx1"/>
              </a:solidFill>
              <a:effectLst/>
              <a:latin typeface="+mn-lt"/>
              <a:ea typeface="+mn-ea"/>
              <a:cs typeface="+mn-cs"/>
            </a:rPr>
            <a:t>en </a:t>
          </a:r>
          <a:r>
            <a:rPr lang="sv-SE" sz="1100" b="1" i="0" u="none" strike="noStrike">
              <a:solidFill>
                <a:schemeClr val="tx1"/>
              </a:solidFill>
              <a:effectLst/>
              <a:latin typeface="+mn-lt"/>
              <a:ea typeface="+mn-ea"/>
              <a:cs typeface="+mn-cs"/>
            </a:rPr>
            <a:t>balans för hela odlingen </a:t>
          </a:r>
          <a:r>
            <a:rPr lang="sv-SE" sz="1100" b="0" i="0" u="none" strike="noStrike">
              <a:solidFill>
                <a:schemeClr val="tx1"/>
              </a:solidFill>
              <a:effectLst/>
              <a:latin typeface="+mn-lt"/>
              <a:ea typeface="+mn-ea"/>
              <a:cs typeface="+mn-cs"/>
            </a:rPr>
            <a:t>väljer du "lämnas kvar" och lägger inte in egenproducerad kompost som gödselmedel.</a:t>
          </a:r>
          <a:r>
            <a:rPr lang="sv-SE"/>
            <a:t> </a:t>
          </a:r>
        </a:p>
        <a:p>
          <a:endParaRPr lang="sv-SE"/>
        </a:p>
        <a:p>
          <a:r>
            <a:rPr lang="sv-SE" sz="1100" b="0" i="0" u="none" strike="noStrike">
              <a:solidFill>
                <a:schemeClr val="tx1"/>
              </a:solidFill>
              <a:effectLst/>
              <a:latin typeface="+mn-lt"/>
              <a:ea typeface="+mn-ea"/>
              <a:cs typeface="+mn-cs"/>
            </a:rPr>
            <a:t>Mängden skörderester baseras på schablonvärden och justeras automatiskt om du anger egna skördesiffror.</a:t>
          </a:r>
          <a:r>
            <a:rPr lang="sv-SE"/>
            <a:t> </a:t>
          </a:r>
          <a:r>
            <a:rPr lang="sv-SE" sz="1100" b="0" i="0" u="none" strike="noStrike">
              <a:solidFill>
                <a:schemeClr val="tx1"/>
              </a:solidFill>
              <a:effectLst/>
              <a:latin typeface="+mn-lt"/>
              <a:ea typeface="+mn-ea"/>
              <a:cs typeface="+mn-cs"/>
            </a:rPr>
            <a:t>För </a:t>
          </a:r>
          <a:r>
            <a:rPr lang="sv-SE" sz="1100" b="1" i="0" u="none" strike="noStrike">
              <a:solidFill>
                <a:schemeClr val="tx1"/>
              </a:solidFill>
              <a:effectLst/>
              <a:latin typeface="+mn-lt"/>
              <a:ea typeface="+mn-ea"/>
              <a:cs typeface="+mn-cs"/>
            </a:rPr>
            <a:t>grödor som säljs i knippen </a:t>
          </a:r>
          <a:r>
            <a:rPr lang="sv-SE" sz="1100" b="0" i="0" u="none" strike="noStrike">
              <a:solidFill>
                <a:schemeClr val="tx1"/>
              </a:solidFill>
              <a:effectLst/>
              <a:latin typeface="+mn-lt"/>
              <a:ea typeface="+mn-ea"/>
              <a:cs typeface="+mn-cs"/>
            </a:rPr>
            <a:t>räknas näring i blasten automatiskt som bortförd med skörden, och mängderna i skörderesterna blir lägre.</a:t>
          </a:r>
          <a:r>
            <a:rPr lang="sv-SE"/>
            <a:t> </a:t>
          </a:r>
          <a:endParaRPr lang="sv-SE" sz="1100"/>
        </a:p>
      </xdr:txBody>
    </xdr:sp>
    <xdr:clientData/>
  </xdr:oneCellAnchor>
  <xdr:twoCellAnchor>
    <xdr:from>
      <xdr:col>0</xdr:col>
      <xdr:colOff>79377</xdr:colOff>
      <xdr:row>110</xdr:row>
      <xdr:rowOff>165099</xdr:rowOff>
    </xdr:from>
    <xdr:to>
      <xdr:col>15</xdr:col>
      <xdr:colOff>520700</xdr:colOff>
      <xdr:row>123</xdr:row>
      <xdr:rowOff>158750</xdr:rowOff>
    </xdr:to>
    <xdr:sp macro="" textlink="">
      <xdr:nvSpPr>
        <xdr:cNvPr id="6" name="textruta 5">
          <a:extLst>
            <a:ext uri="{FF2B5EF4-FFF2-40B4-BE49-F238E27FC236}">
              <a16:creationId xmlns:a16="http://schemas.microsoft.com/office/drawing/2014/main" id="{AE298C0C-2CCF-CB88-0327-BA8CB38354A7}"/>
            </a:ext>
          </a:extLst>
        </xdr:cNvPr>
        <xdr:cNvSpPr txBox="1"/>
      </xdr:nvSpPr>
      <xdr:spPr>
        <a:xfrm>
          <a:off x="79377" y="20446999"/>
          <a:ext cx="10537823" cy="2387601"/>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200" b="1" i="0" u="none" strike="noStrike">
              <a:solidFill>
                <a:schemeClr val="tx1"/>
              </a:solidFill>
              <a:effectLst/>
              <a:latin typeface="+mn-lt"/>
              <a:ea typeface="+mn-ea"/>
              <a:cs typeface="+mn-cs"/>
            </a:rPr>
            <a:t>Hur gör jag om jag odlar två kulturer per bädd under</a:t>
          </a:r>
          <a:r>
            <a:rPr lang="sv-SE" sz="1200" b="1" i="0" u="none" strike="noStrike" baseline="0">
              <a:solidFill>
                <a:schemeClr val="tx1"/>
              </a:solidFill>
              <a:effectLst/>
              <a:latin typeface="+mn-lt"/>
              <a:ea typeface="+mn-ea"/>
              <a:cs typeface="+mn-cs"/>
            </a:rPr>
            <a:t> samma </a:t>
          </a:r>
          <a:r>
            <a:rPr lang="sv-SE" sz="1200" b="1" i="0" u="none" strike="noStrike">
              <a:solidFill>
                <a:schemeClr val="tx1"/>
              </a:solidFill>
              <a:effectLst/>
              <a:latin typeface="+mn-lt"/>
              <a:ea typeface="+mn-ea"/>
              <a:cs typeface="+mn-cs"/>
            </a:rPr>
            <a:t>år?</a:t>
          </a:r>
          <a:r>
            <a:rPr lang="sv-SE" sz="1200" b="1"/>
            <a:t> </a:t>
          </a:r>
        </a:p>
        <a:p>
          <a:r>
            <a:rPr lang="sv-SE" sz="1100" b="0" i="0" u="none" strike="noStrike">
              <a:solidFill>
                <a:schemeClr val="tx1"/>
              </a:solidFill>
              <a:effectLst/>
              <a:latin typeface="+mn-lt"/>
              <a:ea typeface="+mn-ea"/>
              <a:cs typeface="+mn-cs"/>
            </a:rPr>
            <a:t>En</a:t>
          </a:r>
          <a:r>
            <a:rPr lang="sv-SE" sz="1100" b="0" i="0" u="none" strike="noStrike" baseline="0">
              <a:solidFill>
                <a:schemeClr val="tx1"/>
              </a:solidFill>
              <a:effectLst/>
              <a:latin typeface="+mn-lt"/>
              <a:ea typeface="+mn-ea"/>
              <a:cs typeface="+mn-cs"/>
            </a:rPr>
            <a:t> enkel genväg för detta </a:t>
          </a:r>
          <a:r>
            <a:rPr lang="sv-SE" sz="1100" b="0" i="0" u="none" strike="noStrike">
              <a:solidFill>
                <a:schemeClr val="tx1"/>
              </a:solidFill>
              <a:effectLst/>
              <a:latin typeface="+mn-lt"/>
              <a:ea typeface="+mn-ea"/>
              <a:cs typeface="+mn-cs"/>
            </a:rPr>
            <a:t>är att tänka som att bädden delas i kvm, men inte i gödsel och skörd.</a:t>
          </a:r>
        </a:p>
        <a:p>
          <a:r>
            <a:rPr lang="sv-SE" sz="1100" b="0" i="0" u="none" strike="noStrike">
              <a:solidFill>
                <a:schemeClr val="tx1"/>
              </a:solidFill>
              <a:effectLst/>
              <a:latin typeface="+mn-lt"/>
              <a:ea typeface="+mn-ea"/>
              <a:cs typeface="+mn-cs"/>
            </a:rPr>
            <a:t>Om du odlar t.ex. på 100 kvm först salla</a:t>
          </a:r>
          <a:r>
            <a:rPr lang="sv-SE" sz="1100" b="0" i="0" u="none" strike="noStrike" baseline="0">
              <a:solidFill>
                <a:schemeClr val="tx1"/>
              </a:solidFill>
              <a:effectLst/>
              <a:latin typeface="+mn-lt"/>
              <a:ea typeface="+mn-ea"/>
              <a:cs typeface="+mn-cs"/>
            </a:rPr>
            <a:t>t och sedan rödbetor så delar du upp bädden på två rader á 50 kvm, </a:t>
          </a:r>
          <a:r>
            <a:rPr lang="sv-SE" sz="1100" b="0" i="0" u="none" strike="noStrike">
              <a:solidFill>
                <a:schemeClr val="tx1"/>
              </a:solidFill>
              <a:effectLst/>
              <a:latin typeface="+mn-lt"/>
              <a:ea typeface="+mn-ea"/>
              <a:cs typeface="+mn-cs"/>
            </a:rPr>
            <a:t>en med sallat och en med rödbetor. Men du måste då justera skördemängd till det du skördar från 100 kvm,</a:t>
          </a:r>
          <a:r>
            <a:rPr lang="sv-SE" sz="1100" b="0" i="0" u="none" strike="noStrike" baseline="0">
              <a:solidFill>
                <a:schemeClr val="tx1"/>
              </a:solidFill>
              <a:effectLst/>
              <a:latin typeface="+mn-lt"/>
              <a:ea typeface="+mn-ea"/>
              <a:cs typeface="+mn-cs"/>
            </a:rPr>
            <a:t> antingen skriver du in schablonvärdet (för 100kvm) eller din egen skörd.</a:t>
          </a:r>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Du skriver</a:t>
          </a:r>
          <a:r>
            <a:rPr lang="sv-SE" sz="1100" b="0" i="0" u="none" strike="noStrike" baseline="0">
              <a:solidFill>
                <a:schemeClr val="tx1"/>
              </a:solidFill>
              <a:effectLst/>
              <a:latin typeface="+mn-lt"/>
              <a:ea typeface="+mn-ea"/>
              <a:cs typeface="+mn-cs"/>
            </a:rPr>
            <a:t> in hela </a:t>
          </a:r>
          <a:r>
            <a:rPr lang="sv-SE" sz="1100" b="0" i="0" u="none" strike="noStrike">
              <a:solidFill>
                <a:schemeClr val="tx1"/>
              </a:solidFill>
              <a:effectLst/>
              <a:latin typeface="+mn-lt"/>
              <a:ea typeface="+mn-ea"/>
              <a:cs typeface="+mn-cs"/>
            </a:rPr>
            <a:t>gödselgivan till den grödan du ger den. Då stämmer totaltillförsel, areal och skörd och balansen blir rätt.</a:t>
          </a:r>
          <a:r>
            <a:rPr lang="sv-SE"/>
            <a:t> </a:t>
          </a:r>
          <a:r>
            <a:rPr lang="sv-SE" sz="1100" b="0" i="0" u="none" strike="noStrike">
              <a:solidFill>
                <a:schemeClr val="tx1"/>
              </a:solidFill>
              <a:effectLst/>
              <a:latin typeface="+mn-lt"/>
              <a:ea typeface="+mn-ea"/>
              <a:cs typeface="+mn-cs"/>
            </a:rPr>
            <a:t>Numreringen av bädden har ingen funktion, så du kan ändra</a:t>
          </a:r>
          <a:r>
            <a:rPr lang="sv-SE" sz="1100" b="0" i="0" u="none" strike="noStrike" baseline="0">
              <a:solidFill>
                <a:schemeClr val="tx1"/>
              </a:solidFill>
              <a:effectLst/>
              <a:latin typeface="+mn-lt"/>
              <a:ea typeface="+mn-ea"/>
              <a:cs typeface="+mn-cs"/>
            </a:rPr>
            <a:t>, ge namn osv.</a:t>
          </a:r>
          <a:endParaRPr lang="sv-SE" sz="1100"/>
        </a:p>
      </xdr:txBody>
    </xdr:sp>
    <xdr:clientData/>
  </xdr:twoCellAnchor>
  <xdr:oneCellAnchor>
    <xdr:from>
      <xdr:col>0</xdr:col>
      <xdr:colOff>88899</xdr:colOff>
      <xdr:row>6</xdr:row>
      <xdr:rowOff>69848</xdr:rowOff>
    </xdr:from>
    <xdr:ext cx="10442575" cy="8152132"/>
    <xdr:sp macro="" textlink="">
      <xdr:nvSpPr>
        <xdr:cNvPr id="14" name="textruta 13">
          <a:extLst>
            <a:ext uri="{FF2B5EF4-FFF2-40B4-BE49-F238E27FC236}">
              <a16:creationId xmlns:a16="http://schemas.microsoft.com/office/drawing/2014/main" id="{AC45390E-2C8D-A287-BB69-A827DE34BB55}"/>
            </a:ext>
          </a:extLst>
        </xdr:cNvPr>
        <xdr:cNvSpPr txBox="1"/>
      </xdr:nvSpPr>
      <xdr:spPr>
        <a:xfrm>
          <a:off x="88899" y="1167128"/>
          <a:ext cx="10442575" cy="8152132"/>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200" b="1"/>
            <a:t>Instruktion</a:t>
          </a:r>
          <a:r>
            <a:rPr lang="sv-SE" sz="1200" b="1" baseline="0"/>
            <a:t> till växtnäringsverktyget</a:t>
          </a:r>
        </a:p>
        <a:p>
          <a:r>
            <a:rPr lang="sv-SE" sz="1100" baseline="0"/>
            <a:t>Välkommen till växtnäringsverktyget! På denna sida kan du läsa mer om hur du använder verktyget. </a:t>
          </a:r>
        </a:p>
        <a:p>
          <a:r>
            <a:rPr lang="sv-SE" sz="1100" baseline="0"/>
            <a:t>Här finns även rutor med olika lathundar, tabeller och tips hur du kan anpassa verktyget på bästa sätt till just din odling! </a:t>
          </a:r>
        </a:p>
        <a:p>
          <a:endParaRPr lang="sv-SE" sz="1100" baseline="0"/>
        </a:p>
        <a:p>
          <a:r>
            <a:rPr lang="sv-SE" sz="1100" b="1" baseline="0"/>
            <a:t>Växtnäringsbalans</a:t>
          </a:r>
        </a:p>
        <a:p>
          <a:r>
            <a:rPr lang="sv-SE" sz="1100" baseline="0"/>
            <a:t>Huvudfunktionen med detta beräkningsverktyg är att beräkna en växtnäringsbalans för kväve (N), fosfor (P) och kalium (K) för en grönsaksodling, med all näring som tillförts med olika gödselmedel och som förts bort med skörd och skörderester under en odlingssäsong. En växtnäringsbalans kan visa hur effektivt du nyttjar växtnäringen och om det finns stora över- eller underskott i din odling. Överskott är vanliga och behövs för produktionen eftersom en del av växtnäringen alltid förloras. Men för stora överskott ökar risken för förluster och kan tyda på att du inte nyttjar den tillförda växtnäringen optimalt. Längre ner på denna sida hittar du en tabell med jämförelsevärden från några grönsaksodlingar. </a:t>
          </a:r>
        </a:p>
        <a:p>
          <a:endParaRPr lang="sv-SE" sz="1100" baseline="0"/>
        </a:p>
        <a:p>
          <a:r>
            <a:rPr lang="sv-SE" sz="1100" baseline="0"/>
            <a:t>Du kan i beräkningen även se hur balansen ser ut för enskilda bäddar. Det är mer komplext att tolka dessa. Olika grödor har olika behov av gödsling, det är helt normalt att det blir ett större överskott efter vissa grödor och ett underskott efter andra. Dessutom frigörs näringen från organiska gödselmedel över en längre tid, beroende bland annat på deras kol-kväve-kvot. Så en grundgödsling med kompost eller stallgödsel gödslar inte bara årets gröda utan även nästa och näst-nästa års gröda. Tänk på detta när du tittar på resultat för enskilda bäddar! </a:t>
          </a:r>
        </a:p>
        <a:p>
          <a:endParaRPr lang="sv-SE" sz="1100" baseline="0"/>
        </a:p>
        <a:p>
          <a:r>
            <a:rPr lang="sv-SE" sz="1100" baseline="0"/>
            <a:t>Beräkningsmallen är utformad med tanke på småskaliga odlingar när det gäller mått, enheter och skörderesultat, men den fungerar självklart även för större odlingar.</a:t>
          </a:r>
        </a:p>
        <a:p>
          <a:endParaRPr lang="sv-SE" sz="1100" baseline="0"/>
        </a:p>
        <a:p>
          <a:r>
            <a:rPr lang="sv-SE" sz="1100" b="1" baseline="0"/>
            <a:t>Steg-för-steg...</a:t>
          </a:r>
        </a:p>
        <a:p>
          <a:r>
            <a:rPr lang="sv-SE" sz="1100" b="0" baseline="0"/>
            <a:t>Du gör nästan allt i fliken "Odlingsplan". Verktyget ska vara enkelt att använda, även om du inte har vägt allt du har skördat. Därför finns standardvärden för skördemängd som alla beräkningar kan göras på. Med egna data blir beräkningarna såklart mycket närmare sanningen! Så om du har egen data för din skörd så kan du lägga in dessa siffror och då körs beräkningen automatiskt på dina värden istället.</a:t>
          </a:r>
        </a:p>
        <a:p>
          <a:endParaRPr lang="sv-SE" sz="1100" b="0" baseline="0"/>
        </a:p>
        <a:p>
          <a:r>
            <a:rPr lang="sv-SE" sz="1100" b="1" baseline="0"/>
            <a:t>1) </a:t>
          </a:r>
          <a:r>
            <a:rPr lang="sv-SE" sz="1100" b="0" baseline="0"/>
            <a:t>Gå till fliken "Odlingsplan"</a:t>
          </a:r>
        </a:p>
        <a:p>
          <a:r>
            <a:rPr lang="sv-SE" sz="1100" b="1" baseline="0"/>
            <a:t>2) </a:t>
          </a:r>
          <a:r>
            <a:rPr lang="sv-SE" sz="1100" b="0" baseline="0"/>
            <a:t>Välj vilken kommun din odling ligger i. Detta behövs för att räkna på kvävenedfall. Om du endast vill räkna för växthusodling väljer du "Växthus" under kommun.</a:t>
          </a:r>
        </a:p>
        <a:p>
          <a:r>
            <a:rPr lang="sv-SE" sz="1100" b="1" baseline="0"/>
            <a:t>2) </a:t>
          </a:r>
          <a:r>
            <a:rPr lang="sv-SE" sz="1100" b="0" baseline="0"/>
            <a:t>Välj bädd (du kan byta nummer eller ge namn) och ange storlek samt gröda. </a:t>
          </a:r>
        </a:p>
        <a:p>
          <a:r>
            <a:rPr lang="sv-SE" sz="1100" b="1" baseline="0"/>
            <a:t>3) </a:t>
          </a:r>
          <a:r>
            <a:rPr lang="sv-SE" sz="1100" b="0" baseline="0"/>
            <a:t>Om du har vägd din skörd anger du det under "Skörd egen data", annars låter du fältet vara tomt. </a:t>
          </a:r>
        </a:p>
        <a:p>
          <a:r>
            <a:rPr lang="sv-SE" sz="1100" b="1" baseline="0"/>
            <a:t>4) </a:t>
          </a:r>
          <a:r>
            <a:rPr lang="sv-SE" sz="1100" b="0" baseline="0"/>
            <a:t>Välj om du lämnar kvar skörderesterna eller för bort dem (se inforuta hur du kan tänka kring kompostering).</a:t>
          </a:r>
        </a:p>
        <a:p>
          <a:r>
            <a:rPr lang="sv-SE" sz="1100" b="1" baseline="0"/>
            <a:t>5) </a:t>
          </a:r>
          <a:r>
            <a:rPr lang="sv-SE" sz="1100" b="0" baseline="0"/>
            <a:t>Sedan anger du hur mycket gödsel du har tillfört bädden. Per bädd kan du välja upp till tre olika gödselgivor. Välj gödselmedel från listan (eller börja skriva i cellen så kommer listan upp) och ange vilken mängd du har tillfört i kg. Om du inte hittar ett gödselmedel kan du lägga till upp till tre egna här på denna flik, under "Gödselmedel" så dyker de upp i listan.</a:t>
          </a:r>
        </a:p>
        <a:p>
          <a:endParaRPr lang="sv-SE" sz="1100" b="0" baseline="0"/>
        </a:p>
        <a:p>
          <a:r>
            <a:rPr lang="sv-SE" sz="1100" baseline="0"/>
            <a:t>På många ställen använder detta verktyg schablonvärden. Dessa värden baseras bland annat på Jordbruksverkets gödslingstabeller, på studier om näringsinnehåll och skördar och även på sammanställningar av data från olika odlare (se referenser). </a:t>
          </a:r>
          <a:r>
            <a:rPr lang="sv-SE" sz="1100" b="1" baseline="0"/>
            <a:t>Viktigt! Schablonskördemängden utgår från odlingsytan inkl. gångar. </a:t>
          </a:r>
          <a:r>
            <a:rPr lang="sv-SE" sz="1100" baseline="0"/>
            <a:t>Du kan självklart räkna bort arealen i gångarna men vi rekommenderar att du i så fall även använder egen skördedata. </a:t>
          </a:r>
        </a:p>
        <a:p>
          <a:endParaRPr lang="sv-SE" sz="1100" baseline="0"/>
        </a:p>
        <a:p>
          <a:pPr marL="0" marR="0" lvl="0" indent="0" defTabSz="914400" eaLnBrk="1" fontAlgn="auto" latinLnBrk="0" hangingPunct="1">
            <a:lnSpc>
              <a:spcPct val="100000"/>
            </a:lnSpc>
            <a:spcBef>
              <a:spcPts val="0"/>
            </a:spcBef>
            <a:spcAft>
              <a:spcPts val="0"/>
            </a:spcAft>
            <a:buClrTx/>
            <a:buSzTx/>
            <a:buFontTx/>
            <a:buNone/>
            <a:tabLst/>
            <a:defRPr/>
          </a:pPr>
          <a:r>
            <a:rPr lang="sv-SE" sz="1100" baseline="0">
              <a:solidFill>
                <a:schemeClr val="tx1"/>
              </a:solidFill>
              <a:effectLst/>
              <a:latin typeface="+mn-lt"/>
              <a:ea typeface="+mn-ea"/>
              <a:cs typeface="+mn-cs"/>
            </a:rPr>
            <a:t>Och det viktigaste av allt - lär dig att tolka resultaten, jämför mellan år och med odlingskollegor. Eller tar hjälp av till exempel en rådgivare. Lästips: I denna broschyr från Jordbruksverket finns mycket data och tolkningshjälp om växtnäringsbalanser om du vill fördjupa dig: </a:t>
          </a:r>
        </a:p>
        <a:p>
          <a:pPr marL="0" marR="0" lvl="0" indent="0" defTabSz="914400" eaLnBrk="1" fontAlgn="auto" latinLnBrk="0" hangingPunct="1">
            <a:lnSpc>
              <a:spcPct val="100000"/>
            </a:lnSpc>
            <a:spcBef>
              <a:spcPts val="0"/>
            </a:spcBef>
            <a:spcAft>
              <a:spcPts val="0"/>
            </a:spcAft>
            <a:buClrTx/>
            <a:buSzTx/>
            <a:buFontTx/>
            <a:buNone/>
            <a:tabLst/>
            <a:defRPr/>
          </a:pPr>
          <a:endParaRPr lang="sv-SE" sz="1100" b="0" i="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b="0" i="0" baseline="0">
              <a:solidFill>
                <a:schemeClr val="tx1"/>
              </a:solidFill>
              <a:effectLst/>
              <a:latin typeface="+mn-lt"/>
              <a:ea typeface="+mn-ea"/>
              <a:cs typeface="+mn-cs"/>
            </a:rPr>
            <a:t>https://www2.jordbruksverket.se/webdav/files/SJV/trycksaker/Pdf_ovrigt/p7_9.pdf</a:t>
          </a:r>
        </a:p>
        <a:p>
          <a:pPr marL="0" marR="0" lvl="0" indent="0" defTabSz="914400" eaLnBrk="1" fontAlgn="auto" latinLnBrk="0" hangingPunct="1">
            <a:lnSpc>
              <a:spcPct val="100000"/>
            </a:lnSpc>
            <a:spcBef>
              <a:spcPts val="0"/>
            </a:spcBef>
            <a:spcAft>
              <a:spcPts val="0"/>
            </a:spcAft>
            <a:buClrTx/>
            <a:buSzTx/>
            <a:buFontTx/>
            <a:buNone/>
            <a:tabLst/>
            <a:defRPr/>
          </a:pPr>
          <a:endParaRPr lang="sv-SE">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v-SE">
            <a:effectLst/>
          </a:endParaRPr>
        </a:p>
        <a:p>
          <a:endParaRPr lang="sv-SE" sz="1100" baseline="0"/>
        </a:p>
        <a:p>
          <a:r>
            <a:rPr lang="sv-SE" sz="1100" baseline="0"/>
            <a:t> </a:t>
          </a:r>
        </a:p>
      </xdr:txBody>
    </xdr:sp>
    <xdr:clientData/>
  </xdr:oneCellAnchor>
  <xdr:oneCellAnchor>
    <xdr:from>
      <xdr:col>0</xdr:col>
      <xdr:colOff>88900</xdr:colOff>
      <xdr:row>124</xdr:row>
      <xdr:rowOff>146050</xdr:rowOff>
    </xdr:from>
    <xdr:ext cx="10480040" cy="4601516"/>
    <xdr:sp macro="" textlink="">
      <xdr:nvSpPr>
        <xdr:cNvPr id="19" name="textruta 18">
          <a:extLst>
            <a:ext uri="{FF2B5EF4-FFF2-40B4-BE49-F238E27FC236}">
              <a16:creationId xmlns:a16="http://schemas.microsoft.com/office/drawing/2014/main" id="{362A5EB7-46E4-4B26-A1A3-050173E97C77}"/>
            </a:ext>
          </a:extLst>
        </xdr:cNvPr>
        <xdr:cNvSpPr txBox="1"/>
      </xdr:nvSpPr>
      <xdr:spPr>
        <a:xfrm>
          <a:off x="88900" y="22853650"/>
          <a:ext cx="10480040" cy="4601516"/>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v-SE" sz="1200" b="1" i="0" u="none" strike="noStrike">
              <a:solidFill>
                <a:schemeClr val="tx1"/>
              </a:solidFill>
              <a:effectLst/>
              <a:latin typeface="+mn-lt"/>
              <a:ea typeface="+mn-ea"/>
              <a:cs typeface="+mn-cs"/>
            </a:rPr>
            <a:t>Referenser </a:t>
          </a:r>
          <a:endParaRPr lang="sv-SE" sz="1200" b="1" i="0" u="none" strike="noStrike" baseline="0">
            <a:solidFill>
              <a:schemeClr val="tx1"/>
            </a:solidFill>
            <a:effectLst/>
            <a:latin typeface="+mn-lt"/>
            <a:ea typeface="+mn-ea"/>
            <a:cs typeface="+mn-cs"/>
          </a:endParaRPr>
        </a:p>
        <a:p>
          <a:r>
            <a:rPr lang="sv-SE" sz="1200" b="1"/>
            <a:t> </a:t>
          </a:r>
        </a:p>
        <a:p>
          <a:r>
            <a:rPr lang="sv-SE" sz="1100" b="0" i="0" u="none" strike="noStrike">
              <a:solidFill>
                <a:schemeClr val="tx1"/>
              </a:solidFill>
              <a:effectLst/>
              <a:latin typeface="+mn-lt"/>
              <a:ea typeface="+mn-ea"/>
              <a:cs typeface="+mn-cs"/>
            </a:rPr>
            <a:t>Odla till försäljning. Del</a:t>
          </a:r>
          <a:r>
            <a:rPr lang="sv-SE" sz="1100" b="0" i="0" u="none" strike="noStrike" baseline="0">
              <a:solidFill>
                <a:schemeClr val="tx1"/>
              </a:solidFill>
              <a:effectLst/>
              <a:latin typeface="+mn-lt"/>
              <a:ea typeface="+mn-ea"/>
              <a:cs typeface="+mn-cs"/>
            </a:rPr>
            <a:t> 2 - Våra bästa grönsaker. Ylva Lundin, Sanna Mattsson Ringqvist, Jonas Ringqvist. ISBN 978-91-519-8865-8</a:t>
          </a:r>
        </a:p>
        <a:p>
          <a:endParaRPr lang="sv-SE" sz="1100" b="0" i="0" u="none" strike="noStrike" baseline="0">
            <a:solidFill>
              <a:schemeClr val="tx1"/>
            </a:solidFill>
            <a:effectLst/>
            <a:latin typeface="+mn-lt"/>
            <a:ea typeface="+mn-ea"/>
            <a:cs typeface="+mn-cs"/>
          </a:endParaRPr>
        </a:p>
        <a:p>
          <a:r>
            <a:rPr lang="sv-SE"/>
            <a:t>Carmen Feller, Matthias Fink, Karin Rather, Hermann Laber, Klaus Strohmeyer und Joachim Ziegler. Düngung im Freilandgemüsebau. In: Fink, M. (Hrsg.): Schriftenreihe des Leibniz‐Instituts für Gemüse‐ und Zierpflanzenbau (IGZ), Heft 4, 4. Auflage. Großbeeren 2013, ISBN 1437‐3394 http://www.igzev.de/publikationen/IGZ_Duengung_im_Freilandgemuesebau.pdf</a:t>
          </a:r>
        </a:p>
        <a:p>
          <a:endParaRPr lang="sv-SE"/>
        </a:p>
        <a:p>
          <a:r>
            <a:rPr lang="sv-SE"/>
            <a:t>Nährstoffgehalte in den Ernteprodukten und in den Ernteresten von Gemüse</a:t>
          </a:r>
        </a:p>
        <a:p>
          <a:r>
            <a:rPr lang="sv-SE" sz="1100" b="0" i="0" u="none" strike="noStrike" baseline="0">
              <a:solidFill>
                <a:schemeClr val="tx1"/>
              </a:solidFill>
              <a:effectLst/>
              <a:latin typeface="+mn-lt"/>
              <a:ea typeface="+mn-ea"/>
              <a:cs typeface="+mn-cs"/>
            </a:rPr>
            <a:t>Leibniz-Institut für Gemüse- und Zierpflanzenanbau (IGZ) </a:t>
          </a:r>
        </a:p>
        <a:p>
          <a:r>
            <a:rPr lang="sv-SE" sz="1100" b="0" i="0" u="none" strike="noStrike" baseline="0">
              <a:solidFill>
                <a:schemeClr val="tx1"/>
              </a:solidFill>
              <a:effectLst/>
              <a:latin typeface="+mn-lt"/>
              <a:ea typeface="+mn-ea"/>
              <a:cs typeface="+mn-cs"/>
            </a:rPr>
            <a:t>Fink M., F. C., Scharpf H.-C., Weier U., Maync A., Ziegler J., Schlaghecken J., Paschold P.-J., Strohmeyer K., Ed. 2001. Stickstoff-, Phosphor-, Kalium- und Magnesiumgehalte in der Feldabfuhr (IGZ Großbeeren 2001). Gartenbauliche Berichte Institut für Gemüse- und Zierpflanzenbau Großbeeren/Erfurt</a:t>
          </a: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Rekommendationer för gödsling och kalkning 2023. Jordbruksverket. https://webbutiken.jordbruksverket.se/sv/artiklar/jo219.html</a:t>
          </a:r>
        </a:p>
        <a:p>
          <a:r>
            <a:rPr lang="sv-SE" sz="1100" b="0" i="0" u="none" strike="noStrike" baseline="0">
              <a:solidFill>
                <a:schemeClr val="tx1"/>
              </a:solidFill>
              <a:effectLst/>
              <a:latin typeface="+mn-lt"/>
              <a:ea typeface="+mn-ea"/>
              <a:cs typeface="+mn-cs"/>
            </a:rPr>
            <a:t>Växtnäringsförsörjning, Jordbruksverket 2021. https://webbutiken.jordbruksverket.se/sv/artiklar/p1081.html</a:t>
          </a:r>
        </a:p>
        <a:p>
          <a:r>
            <a:rPr lang="sv-SE" sz="1100" b="0" i="0" u="none" strike="noStrike" baseline="0">
              <a:solidFill>
                <a:schemeClr val="tx1"/>
              </a:solidFill>
              <a:effectLst/>
              <a:latin typeface="+mn-lt"/>
              <a:ea typeface="+mn-ea"/>
              <a:cs typeface="+mn-cs"/>
            </a:rPr>
            <a:t>Växtnäringsbalanser i ekologisk grönsaksodling. https://www2.jordbruksverket.se/webdav/files/SJV/trycksaker/Pdf_ovrigt/p7_9.pdf</a:t>
          </a:r>
        </a:p>
        <a:p>
          <a:r>
            <a:rPr lang="sv-SE" sz="1100" b="0" i="0" u="none" strike="noStrike" baseline="0">
              <a:solidFill>
                <a:schemeClr val="tx1"/>
              </a:solidFill>
              <a:effectLst/>
              <a:latin typeface="+mn-lt"/>
              <a:ea typeface="+mn-ea"/>
              <a:cs typeface="+mn-cs"/>
            </a:rPr>
            <a:t>Ekologisk odling av växthusgurka. https://www2.jordbruksverket.se/download/18.628f97e316796cb23a9d6fdd/1544608580082/p9_7_1.pdf</a:t>
          </a:r>
        </a:p>
        <a:p>
          <a:r>
            <a:rPr lang="sv-SE" sz="1100" b="0" i="0" u="none" strike="noStrike" baseline="0">
              <a:solidFill>
                <a:schemeClr val="tx1"/>
              </a:solidFill>
              <a:effectLst/>
              <a:latin typeface="+mn-lt"/>
              <a:ea typeface="+mn-ea"/>
              <a:cs typeface="+mn-cs"/>
            </a:rPr>
            <a:t>Ekologisk odling av tomat. https://www2.jordbruksverket.se/download/18.628f97e316796cb23a9d6466/1544607928440/p9_6_1.pdf</a:t>
          </a:r>
        </a:p>
        <a:p>
          <a:endParaRPr lang="sv-SE" sz="1100" b="0" i="0" u="none" strike="noStrike" baseline="0">
            <a:solidFill>
              <a:schemeClr val="tx1"/>
            </a:solidFill>
            <a:effectLst/>
            <a:latin typeface="+mn-lt"/>
            <a:ea typeface="+mn-ea"/>
            <a:cs typeface="+mn-cs"/>
          </a:endParaRPr>
        </a:p>
        <a:p>
          <a:r>
            <a:rPr lang="sv-SE"/>
            <a:t>Rapport Totalt kvävenedfall till kommuner i Sverige. Data till VERA-programmet.</a:t>
          </a:r>
        </a:p>
        <a:p>
          <a:r>
            <a:rPr lang="sv-SE" sz="1100">
              <a:solidFill>
                <a:schemeClr val="tx1"/>
              </a:solidFill>
              <a:effectLst/>
              <a:latin typeface="+mn-lt"/>
              <a:ea typeface="+mn-ea"/>
              <a:cs typeface="+mn-cs"/>
            </a:rPr>
            <a:t>https://adm.greppa.nu/download/18.2ee6a01f18792211e9463917/1681996338373/totalt_kvavenedfall_per_kommun_VERA_SJV_IVL_C724_Karlsson_Hellsten_2022.pdf</a:t>
          </a:r>
        </a:p>
        <a:p>
          <a:r>
            <a:rPr lang="sv-SE" sz="1100">
              <a:solidFill>
                <a:schemeClr val="tx1"/>
              </a:solidFill>
              <a:effectLst/>
              <a:latin typeface="+mn-lt"/>
              <a:ea typeface="+mn-ea"/>
              <a:cs typeface="+mn-cs"/>
            </a:rPr>
            <a:t>Materialet har tagits fram av Greppa Näringen i samarbete med IVL med delfinansiering från Europeiska jordbruksfonden för landsbygdsutveckling. </a:t>
          </a:r>
        </a:p>
        <a:p>
          <a:endParaRPr lang="sv-SE" sz="1100">
            <a:solidFill>
              <a:schemeClr val="tx1"/>
            </a:solidFill>
            <a:effectLst/>
            <a:latin typeface="+mn-lt"/>
            <a:ea typeface="+mn-ea"/>
            <a:cs typeface="+mn-cs"/>
          </a:endParaRPr>
        </a:p>
        <a:p>
          <a:r>
            <a:rPr lang="sv-SE" sz="1100">
              <a:solidFill>
                <a:schemeClr val="tx1"/>
              </a:solidFill>
              <a:effectLst/>
              <a:latin typeface="+mn-lt"/>
              <a:ea typeface="+mn-ea"/>
              <a:cs typeface="+mn-cs"/>
            </a:rPr>
            <a:t>Beräkningsverktget</a:t>
          </a:r>
          <a:r>
            <a:rPr lang="sv-SE" sz="1100" baseline="0">
              <a:solidFill>
                <a:schemeClr val="tx1"/>
              </a:solidFill>
              <a:effectLst/>
              <a:latin typeface="+mn-lt"/>
              <a:ea typeface="+mn-ea"/>
              <a:cs typeface="+mn-cs"/>
            </a:rPr>
            <a:t> har tagits fram av Hushållningssällskapet med finansiering från </a:t>
          </a:r>
          <a:r>
            <a:rPr lang="sv-SE" sz="1100">
              <a:solidFill>
                <a:schemeClr val="tx1"/>
              </a:solidFill>
              <a:effectLst/>
              <a:latin typeface="+mn-lt"/>
              <a:ea typeface="+mn-ea"/>
              <a:cs typeface="+mn-cs"/>
            </a:rPr>
            <a:t>Europeiska jordbruksfonden för landsbygdsutveckling.</a:t>
          </a:r>
        </a:p>
        <a:p>
          <a:endParaRPr lang="sv-SE" sz="110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Version 2.0 2026-02-24</a:t>
          </a:r>
        </a:p>
      </xdr:txBody>
    </xdr:sp>
    <xdr:clientData/>
  </xdr:oneCellAnchor>
  <xdr:twoCellAnchor>
    <xdr:from>
      <xdr:col>0</xdr:col>
      <xdr:colOff>95250</xdr:colOff>
      <xdr:row>93</xdr:row>
      <xdr:rowOff>66674</xdr:rowOff>
    </xdr:from>
    <xdr:to>
      <xdr:col>15</xdr:col>
      <xdr:colOff>501650</xdr:colOff>
      <xdr:row>109</xdr:row>
      <xdr:rowOff>107950</xdr:rowOff>
    </xdr:to>
    <xdr:sp macro="" textlink="">
      <xdr:nvSpPr>
        <xdr:cNvPr id="17" name="textruta 16">
          <a:extLst>
            <a:ext uri="{FF2B5EF4-FFF2-40B4-BE49-F238E27FC236}">
              <a16:creationId xmlns:a16="http://schemas.microsoft.com/office/drawing/2014/main" id="{8CEC2BC5-D44C-46A0-A36A-6BAD175528B8}"/>
            </a:ext>
          </a:extLst>
        </xdr:cNvPr>
        <xdr:cNvSpPr txBox="1"/>
      </xdr:nvSpPr>
      <xdr:spPr>
        <a:xfrm>
          <a:off x="95250" y="17218024"/>
          <a:ext cx="10502900" cy="2987676"/>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200" b="1" i="0" u="none" strike="noStrike">
              <a:solidFill>
                <a:schemeClr val="tx1"/>
              </a:solidFill>
              <a:effectLst/>
              <a:latin typeface="+mn-lt"/>
              <a:ea typeface="+mn-ea"/>
              <a:cs typeface="+mn-cs"/>
            </a:rPr>
            <a:t>Men hur mycket behöver jag gödsla?</a:t>
          </a:r>
          <a:endParaRPr lang="sv-SE" sz="1200" b="1"/>
        </a:p>
        <a:p>
          <a:r>
            <a:rPr lang="sv-SE" sz="1100" b="0" i="0" u="none" strike="noStrike">
              <a:solidFill>
                <a:schemeClr val="tx1"/>
              </a:solidFill>
              <a:effectLst/>
              <a:latin typeface="+mn-lt"/>
              <a:ea typeface="+mn-ea"/>
              <a:cs typeface="+mn-cs"/>
            </a:rPr>
            <a:t>Med</a:t>
          </a:r>
          <a:r>
            <a:rPr lang="sv-SE" sz="1100" b="0" i="0" u="none" strike="noStrike" baseline="0">
              <a:solidFill>
                <a:schemeClr val="tx1"/>
              </a:solidFill>
              <a:effectLst/>
              <a:latin typeface="+mn-lt"/>
              <a:ea typeface="+mn-ea"/>
              <a:cs typeface="+mn-cs"/>
            </a:rPr>
            <a:t> en växtnäringsbalans kan du få grepp om flöden av växtnäring och eventuella över- eller underskott, framförallt när du jämför med andra odlare eller </a:t>
          </a:r>
          <a:r>
            <a:rPr lang="sv-SE" sz="1100" b="0" i="0" baseline="0">
              <a:solidFill>
                <a:schemeClr val="tx1"/>
              </a:solidFill>
              <a:effectLst/>
              <a:latin typeface="+mn-lt"/>
              <a:ea typeface="+mn-ea"/>
              <a:cs typeface="+mn-cs"/>
            </a:rPr>
            <a:t>räknar egna balanser under flera säsonger</a:t>
          </a:r>
          <a:r>
            <a:rPr lang="sv-SE" sz="1100" b="0" i="0" u="none" strike="noStrike" baseline="0">
              <a:solidFill>
                <a:schemeClr val="tx1"/>
              </a:solidFill>
              <a:effectLst/>
              <a:latin typeface="+mn-lt"/>
              <a:ea typeface="+mn-ea"/>
              <a:cs typeface="+mn-cs"/>
            </a:rPr>
            <a:t>. Verktyget kan dock inte räkna ut hur mycket gödsel du behöver tillföra för en viss gröda eller en viss skörd. För att kunna veta det behöver du ha kunskap om markens förråd och leverans av näring, något som du relativt enkelt kan få med hjälp av en jordanalys. Växtnäringsbalansen tillsammans med analysresultaten blir basen för din gödslingsplanering! </a:t>
          </a:r>
        </a:p>
        <a:p>
          <a:r>
            <a:rPr lang="sv-SE" sz="1100" b="0" i="0" u="none" strike="noStrike" baseline="0">
              <a:solidFill>
                <a:schemeClr val="tx1"/>
              </a:solidFill>
              <a:effectLst/>
              <a:latin typeface="+mn-lt"/>
              <a:ea typeface="+mn-ea"/>
              <a:cs typeface="+mn-cs"/>
            </a:rPr>
            <a:t>Detta verktyg ger dig inte bara en totalbalans för hela odlingen, utan också en balans för varje bädd som du kan använda när du planerar växtföljden och gödslingen för kommande grödor i bädden. Du kan också se om den gödseln du använder tillför rätt förhållanden av näringen för dina grödor eller om du får över- eller underskott av bara något näringsämne. Då kanske ett annat gödselmedel kan komplettera. Tänk på att du behöver gödsla för hela grödan och inte bara för det du skördar.</a:t>
          </a:r>
        </a:p>
        <a:p>
          <a:endParaRPr lang="sv-SE" sz="1100"/>
        </a:p>
        <a:p>
          <a:r>
            <a:rPr lang="sv-SE" sz="1100" b="1" i="0">
              <a:solidFill>
                <a:schemeClr val="tx1"/>
              </a:solidFill>
              <a:effectLst/>
              <a:latin typeface="+mn-lt"/>
              <a:ea typeface="+mn-ea"/>
              <a:cs typeface="+mn-cs"/>
            </a:rPr>
            <a:t>Jämförelsevärden växtnäringsbalanser från ett 20-tal ekologiska</a:t>
          </a:r>
          <a:r>
            <a:rPr lang="sv-SE" sz="1100" b="1" i="0" baseline="0">
              <a:solidFill>
                <a:schemeClr val="tx1"/>
              </a:solidFill>
              <a:effectLst/>
              <a:latin typeface="+mn-lt"/>
              <a:ea typeface="+mn-ea"/>
              <a:cs typeface="+mn-cs"/>
            </a:rPr>
            <a:t> grönsaksodlingar:</a:t>
          </a:r>
          <a:endParaRPr lang="sv-SE" sz="1100" b="1" i="0">
            <a:solidFill>
              <a:schemeClr val="tx1"/>
            </a:solidFill>
            <a:effectLst/>
            <a:latin typeface="+mn-lt"/>
            <a:ea typeface="+mn-ea"/>
            <a:cs typeface="+mn-cs"/>
          </a:endParaRPr>
        </a:p>
        <a:p>
          <a:endParaRPr lang="sv-SE" sz="1100" b="1" i="0">
            <a:solidFill>
              <a:schemeClr val="tx1"/>
            </a:solidFill>
            <a:effectLst/>
            <a:latin typeface="+mn-lt"/>
            <a:ea typeface="+mn-ea"/>
            <a:cs typeface="+mn-cs"/>
          </a:endParaRPr>
        </a:p>
        <a:p>
          <a:endParaRPr lang="sv-SE" sz="1100" b="1" i="0">
            <a:solidFill>
              <a:schemeClr val="tx1"/>
            </a:solidFill>
            <a:effectLst/>
            <a:latin typeface="+mn-lt"/>
            <a:ea typeface="+mn-ea"/>
            <a:cs typeface="+mn-cs"/>
          </a:endParaRPr>
        </a:p>
        <a:p>
          <a:endParaRPr lang="sv-SE" sz="1100" b="1" i="0">
            <a:solidFill>
              <a:schemeClr val="tx1"/>
            </a:solidFill>
            <a:effectLst/>
            <a:latin typeface="+mn-lt"/>
            <a:ea typeface="+mn-ea"/>
            <a:cs typeface="+mn-cs"/>
          </a:endParaRPr>
        </a:p>
        <a:p>
          <a:endParaRPr lang="sv-SE" sz="1100" b="1" i="0">
            <a:solidFill>
              <a:schemeClr val="tx1"/>
            </a:solidFill>
            <a:effectLst/>
            <a:latin typeface="+mn-lt"/>
            <a:ea typeface="+mn-ea"/>
            <a:cs typeface="+mn-cs"/>
          </a:endParaRPr>
        </a:p>
        <a:p>
          <a:endParaRPr lang="sv-SE">
            <a:effectLst/>
          </a:endParaRPr>
        </a:p>
        <a:p>
          <a:endParaRPr lang="sv-SE" sz="1100" b="0" i="0" baseline="0">
            <a:solidFill>
              <a:schemeClr val="tx1"/>
            </a:solidFill>
            <a:effectLst/>
            <a:latin typeface="+mn-lt"/>
            <a:ea typeface="+mn-ea"/>
            <a:cs typeface="+mn-cs"/>
          </a:endParaRPr>
        </a:p>
        <a:p>
          <a:r>
            <a:rPr lang="sv-SE" sz="1100" b="0" i="0" baseline="0">
              <a:solidFill>
                <a:schemeClr val="tx1"/>
              </a:solidFill>
              <a:effectLst/>
              <a:latin typeface="+mn-lt"/>
              <a:ea typeface="+mn-ea"/>
              <a:cs typeface="+mn-cs"/>
            </a:rPr>
            <a:t>https://www2.jordbruksverket.se/webdav/files/SJV/trycksaker/Pdf_ovrigt/p7_9.pdf</a:t>
          </a:r>
          <a:endParaRPr lang="sv-SE">
            <a:effectLst/>
          </a:endParaRPr>
        </a:p>
        <a:p>
          <a:endParaRPr lang="sv-SE" sz="1100"/>
        </a:p>
      </xdr:txBody>
    </xdr:sp>
    <xdr:clientData/>
  </xdr:twoCellAnchor>
  <xdr:twoCellAnchor editAs="oneCell">
    <xdr:from>
      <xdr:col>12</xdr:col>
      <xdr:colOff>139700</xdr:colOff>
      <xdr:row>146</xdr:row>
      <xdr:rowOff>22466</xdr:rowOff>
    </xdr:from>
    <xdr:to>
      <xdr:col>13</xdr:col>
      <xdr:colOff>333375</xdr:colOff>
      <xdr:row>148</xdr:row>
      <xdr:rowOff>73024</xdr:rowOff>
    </xdr:to>
    <xdr:pic>
      <xdr:nvPicPr>
        <xdr:cNvPr id="20" name="Bildobjekt 19">
          <a:extLst>
            <a:ext uri="{FF2B5EF4-FFF2-40B4-BE49-F238E27FC236}">
              <a16:creationId xmlns:a16="http://schemas.microsoft.com/office/drawing/2014/main" id="{90465AC4-11AE-423C-AB30-65ADBACD77C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197850" y="27854516"/>
          <a:ext cx="803275" cy="431558"/>
        </a:xfrm>
        <a:prstGeom prst="rect">
          <a:avLst/>
        </a:prstGeom>
      </xdr:spPr>
    </xdr:pic>
    <xdr:clientData/>
  </xdr:twoCellAnchor>
  <xdr:twoCellAnchor editAs="oneCell">
    <xdr:from>
      <xdr:col>14</xdr:col>
      <xdr:colOff>73025</xdr:colOff>
      <xdr:row>145</xdr:row>
      <xdr:rowOff>104775</xdr:rowOff>
    </xdr:from>
    <xdr:to>
      <xdr:col>15</xdr:col>
      <xdr:colOff>36255</xdr:colOff>
      <xdr:row>148</xdr:row>
      <xdr:rowOff>73025</xdr:rowOff>
    </xdr:to>
    <xdr:pic>
      <xdr:nvPicPr>
        <xdr:cNvPr id="16" name="Bildobjekt 15" descr="En bild som visar text, Teckensnitt, flagga, symbol&#10;&#10;Automatiskt genererad beskrivning">
          <a:extLst>
            <a:ext uri="{FF2B5EF4-FFF2-40B4-BE49-F238E27FC236}">
              <a16:creationId xmlns:a16="http://schemas.microsoft.com/office/drawing/2014/main" id="{996E261D-A9B5-4DE6-9464-AE0041E9EB2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350375" y="27746325"/>
          <a:ext cx="572830" cy="539750"/>
        </a:xfrm>
        <a:prstGeom prst="rect">
          <a:avLst/>
        </a:prstGeom>
      </xdr:spPr>
    </xdr:pic>
    <xdr:clientData/>
  </xdr:twoCellAnchor>
  <xdr:twoCellAnchor editAs="oneCell">
    <xdr:from>
      <xdr:col>0</xdr:col>
      <xdr:colOff>298450</xdr:colOff>
      <xdr:row>103</xdr:row>
      <xdr:rowOff>69850</xdr:rowOff>
    </xdr:from>
    <xdr:to>
      <xdr:col>3</xdr:col>
      <xdr:colOff>425450</xdr:colOff>
      <xdr:row>107</xdr:row>
      <xdr:rowOff>82550</xdr:rowOff>
    </xdr:to>
    <xdr:pic>
      <xdr:nvPicPr>
        <xdr:cNvPr id="21" name="Bildobjekt 20">
          <a:extLst>
            <a:ext uri="{FF2B5EF4-FFF2-40B4-BE49-F238E27FC236}">
              <a16:creationId xmlns:a16="http://schemas.microsoft.com/office/drawing/2014/main" id="{6B4EBF82-43AF-0870-9AC5-B4E1BD5F1F7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98450" y="19062700"/>
          <a:ext cx="2235200" cy="749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594361</xdr:colOff>
      <xdr:row>1</xdr:row>
      <xdr:rowOff>21423</xdr:rowOff>
    </xdr:from>
    <xdr:to>
      <xdr:col>9</xdr:col>
      <xdr:colOff>144780</xdr:colOff>
      <xdr:row>5</xdr:row>
      <xdr:rowOff>4744</xdr:rowOff>
    </xdr:to>
    <xdr:pic>
      <xdr:nvPicPr>
        <xdr:cNvPr id="8" name="Bildobjekt 7">
          <a:extLst>
            <a:ext uri="{FF2B5EF4-FFF2-40B4-BE49-F238E27FC236}">
              <a16:creationId xmlns:a16="http://schemas.microsoft.com/office/drawing/2014/main" id="{22EF4AF8-525A-8F59-1094-27B933051206}"/>
            </a:ext>
          </a:extLst>
        </xdr:cNvPr>
        <xdr:cNvPicPr>
          <a:picLocks noChangeAspect="1"/>
        </xdr:cNvPicPr>
      </xdr:nvPicPr>
      <xdr:blipFill>
        <a:blip xmlns:r="http://schemas.openxmlformats.org/officeDocument/2006/relationships" r:embed="rId6"/>
        <a:stretch>
          <a:fillRect/>
        </a:stretch>
      </xdr:blipFill>
      <xdr:spPr>
        <a:xfrm>
          <a:off x="4770121" y="204303"/>
          <a:ext cx="1379219" cy="709761"/>
        </a:xfrm>
        <a:prstGeom prst="rect">
          <a:avLst/>
        </a:prstGeom>
      </xdr:spPr>
    </xdr:pic>
    <xdr:clientData/>
  </xdr:twoCellAnchor>
  <xdr:twoCellAnchor editAs="oneCell">
    <xdr:from>
      <xdr:col>0</xdr:col>
      <xdr:colOff>182880</xdr:colOff>
      <xdr:row>43</xdr:row>
      <xdr:rowOff>153668</xdr:rowOff>
    </xdr:from>
    <xdr:to>
      <xdr:col>6</xdr:col>
      <xdr:colOff>119738</xdr:colOff>
      <xdr:row>50</xdr:row>
      <xdr:rowOff>123298</xdr:rowOff>
    </xdr:to>
    <xdr:pic>
      <xdr:nvPicPr>
        <xdr:cNvPr id="15" name="Bildobjekt 14">
          <a:extLst>
            <a:ext uri="{FF2B5EF4-FFF2-40B4-BE49-F238E27FC236}">
              <a16:creationId xmlns:a16="http://schemas.microsoft.com/office/drawing/2014/main" id="{4EE07B38-7E91-11D9-DCC6-13002CA2672A}"/>
            </a:ext>
          </a:extLst>
        </xdr:cNvPr>
        <xdr:cNvPicPr>
          <a:picLocks noChangeAspect="1"/>
        </xdr:cNvPicPr>
      </xdr:nvPicPr>
      <xdr:blipFill rotWithShape="1">
        <a:blip xmlns:r="http://schemas.openxmlformats.org/officeDocument/2006/relationships" r:embed="rId7"/>
        <a:srcRect l="614"/>
        <a:stretch/>
      </xdr:blipFill>
      <xdr:spPr>
        <a:xfrm>
          <a:off x="182880" y="8017508"/>
          <a:ext cx="4112618" cy="1265030"/>
        </a:xfrm>
        <a:prstGeom prst="rect">
          <a:avLst/>
        </a:prstGeom>
      </xdr:spPr>
    </xdr:pic>
    <xdr:clientData/>
  </xdr:twoCellAnchor>
  <xdr:twoCellAnchor>
    <xdr:from>
      <xdr:col>2</xdr:col>
      <xdr:colOff>704499</xdr:colOff>
      <xdr:row>116</xdr:row>
      <xdr:rowOff>175260</xdr:rowOff>
    </xdr:from>
    <xdr:to>
      <xdr:col>10</xdr:col>
      <xdr:colOff>335914</xdr:colOff>
      <xdr:row>123</xdr:row>
      <xdr:rowOff>60960</xdr:rowOff>
    </xdr:to>
    <xdr:grpSp>
      <xdr:nvGrpSpPr>
        <xdr:cNvPr id="24" name="Grupp 23">
          <a:extLst>
            <a:ext uri="{FF2B5EF4-FFF2-40B4-BE49-F238E27FC236}">
              <a16:creationId xmlns:a16="http://schemas.microsoft.com/office/drawing/2014/main" id="{3D27F0F6-D311-423C-3012-9A3A5B9EC86C}"/>
            </a:ext>
          </a:extLst>
        </xdr:cNvPr>
        <xdr:cNvGrpSpPr/>
      </xdr:nvGrpSpPr>
      <xdr:grpSpPr>
        <a:xfrm>
          <a:off x="2053239" y="21419820"/>
          <a:ext cx="4462495" cy="1165860"/>
          <a:chOff x="2045619" y="21313140"/>
          <a:chExt cx="4462495" cy="1165860"/>
        </a:xfrm>
      </xdr:grpSpPr>
      <xdr:pic>
        <xdr:nvPicPr>
          <xdr:cNvPr id="23" name="Bildobjekt 22">
            <a:extLst>
              <a:ext uri="{FF2B5EF4-FFF2-40B4-BE49-F238E27FC236}">
                <a16:creationId xmlns:a16="http://schemas.microsoft.com/office/drawing/2014/main" id="{F0B899E9-13F3-D034-C0FB-C2AF9D02DD00}"/>
              </a:ext>
            </a:extLst>
          </xdr:cNvPr>
          <xdr:cNvPicPr>
            <a:picLocks noChangeAspect="1"/>
          </xdr:cNvPicPr>
        </xdr:nvPicPr>
        <xdr:blipFill>
          <a:blip xmlns:r="http://schemas.openxmlformats.org/officeDocument/2006/relationships" r:embed="rId8"/>
          <a:stretch>
            <a:fillRect/>
          </a:stretch>
        </xdr:blipFill>
        <xdr:spPr>
          <a:xfrm>
            <a:off x="2045619" y="21313140"/>
            <a:ext cx="4302187" cy="1165860"/>
          </a:xfrm>
          <a:prstGeom prst="rect">
            <a:avLst/>
          </a:prstGeom>
        </xdr:spPr>
      </xdr:pic>
      <xdr:sp macro="" textlink="">
        <xdr:nvSpPr>
          <xdr:cNvPr id="10" name="Ellips 9">
            <a:extLst>
              <a:ext uri="{FF2B5EF4-FFF2-40B4-BE49-F238E27FC236}">
                <a16:creationId xmlns:a16="http://schemas.microsoft.com/office/drawing/2014/main" id="{6B0A3DAE-D169-0724-1CD4-DAEE089498DF}"/>
              </a:ext>
            </a:extLst>
          </xdr:cNvPr>
          <xdr:cNvSpPr/>
        </xdr:nvSpPr>
        <xdr:spPr>
          <a:xfrm>
            <a:off x="5870437" y="22065882"/>
            <a:ext cx="630057" cy="189595"/>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sp macro="" textlink="">
        <xdr:nvSpPr>
          <xdr:cNvPr id="11" name="Ellips 10">
            <a:extLst>
              <a:ext uri="{FF2B5EF4-FFF2-40B4-BE49-F238E27FC236}">
                <a16:creationId xmlns:a16="http://schemas.microsoft.com/office/drawing/2014/main" id="{515FE2F1-FCEC-47F9-922A-99B128393447}"/>
              </a:ext>
            </a:extLst>
          </xdr:cNvPr>
          <xdr:cNvSpPr/>
        </xdr:nvSpPr>
        <xdr:spPr>
          <a:xfrm>
            <a:off x="5878057" y="22247857"/>
            <a:ext cx="630057" cy="189595"/>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sp macro="" textlink="">
        <xdr:nvSpPr>
          <xdr:cNvPr id="12" name="textruta 11">
            <a:extLst>
              <a:ext uri="{FF2B5EF4-FFF2-40B4-BE49-F238E27FC236}">
                <a16:creationId xmlns:a16="http://schemas.microsoft.com/office/drawing/2014/main" id="{41570802-C3D6-2E55-8D4E-81487128EB74}"/>
              </a:ext>
            </a:extLst>
          </xdr:cNvPr>
          <xdr:cNvSpPr txBox="1"/>
        </xdr:nvSpPr>
        <xdr:spPr>
          <a:xfrm>
            <a:off x="5444218" y="21801243"/>
            <a:ext cx="990089" cy="250765"/>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100" b="1">
                <a:solidFill>
                  <a:srgbClr val="FF0000"/>
                </a:solidFill>
              </a:rPr>
              <a:t>justera här:</a:t>
            </a:r>
          </a:p>
        </xdr:txBody>
      </xdr:sp>
    </xdr:grpSp>
    <xdr:clientData/>
  </xdr:twoCellAnchor>
  <xdr:twoCellAnchor editAs="oneCell">
    <xdr:from>
      <xdr:col>3</xdr:col>
      <xdr:colOff>350520</xdr:colOff>
      <xdr:row>78</xdr:row>
      <xdr:rowOff>83820</xdr:rowOff>
    </xdr:from>
    <xdr:to>
      <xdr:col>7</xdr:col>
      <xdr:colOff>434340</xdr:colOff>
      <xdr:row>83</xdr:row>
      <xdr:rowOff>107791</xdr:rowOff>
    </xdr:to>
    <xdr:pic>
      <xdr:nvPicPr>
        <xdr:cNvPr id="25" name="Bildobjekt 24">
          <a:extLst>
            <a:ext uri="{FF2B5EF4-FFF2-40B4-BE49-F238E27FC236}">
              <a16:creationId xmlns:a16="http://schemas.microsoft.com/office/drawing/2014/main" id="{6A510F6F-BB5F-55A6-F69F-A0FCA9533930}"/>
            </a:ext>
          </a:extLst>
        </xdr:cNvPr>
        <xdr:cNvPicPr>
          <a:picLocks noChangeAspect="1"/>
        </xdr:cNvPicPr>
      </xdr:nvPicPr>
      <xdr:blipFill>
        <a:blip xmlns:r="http://schemas.openxmlformats.org/officeDocument/2006/relationships" r:embed="rId9"/>
        <a:stretch>
          <a:fillRect/>
        </a:stretch>
      </xdr:blipFill>
      <xdr:spPr>
        <a:xfrm>
          <a:off x="2438400" y="14378940"/>
          <a:ext cx="2781300" cy="9383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224064</xdr:colOff>
      <xdr:row>1</xdr:row>
      <xdr:rowOff>23733</xdr:rowOff>
    </xdr:from>
    <xdr:to>
      <xdr:col>13</xdr:col>
      <xdr:colOff>288504</xdr:colOff>
      <xdr:row>4</xdr:row>
      <xdr:rowOff>79376</xdr:rowOff>
    </xdr:to>
    <xdr:pic>
      <xdr:nvPicPr>
        <xdr:cNvPr id="3" name="Bildobjekt 2">
          <a:extLst>
            <a:ext uri="{FF2B5EF4-FFF2-40B4-BE49-F238E27FC236}">
              <a16:creationId xmlns:a16="http://schemas.microsoft.com/office/drawing/2014/main" id="{57BFE159-0102-A8D8-2219-27439F7989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4414" y="207883"/>
          <a:ext cx="1785292" cy="658893"/>
        </a:xfrm>
        <a:prstGeom prst="rect">
          <a:avLst/>
        </a:prstGeom>
      </xdr:spPr>
    </xdr:pic>
    <xdr:clientData/>
  </xdr:twoCellAnchor>
  <xdr:twoCellAnchor editAs="oneCell">
    <xdr:from>
      <xdr:col>15</xdr:col>
      <xdr:colOff>570139</xdr:colOff>
      <xdr:row>0</xdr:row>
      <xdr:rowOff>95251</xdr:rowOff>
    </xdr:from>
    <xdr:to>
      <xdr:col>16</xdr:col>
      <xdr:colOff>301624</xdr:colOff>
      <xdr:row>5</xdr:row>
      <xdr:rowOff>55051</xdr:rowOff>
    </xdr:to>
    <xdr:pic>
      <xdr:nvPicPr>
        <xdr:cNvPr id="5" name="Bildobjekt 4">
          <a:extLst>
            <a:ext uri="{FF2B5EF4-FFF2-40B4-BE49-F238E27FC236}">
              <a16:creationId xmlns:a16="http://schemas.microsoft.com/office/drawing/2014/main" id="{3C23B3BF-5BC8-ED22-D174-CCC8EEDDD1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628539" y="95251"/>
          <a:ext cx="1026886" cy="912300"/>
        </a:xfrm>
        <a:prstGeom prst="rect">
          <a:avLst/>
        </a:prstGeom>
      </xdr:spPr>
    </xdr:pic>
    <xdr:clientData/>
  </xdr:twoCellAnchor>
  <xdr:oneCellAnchor>
    <xdr:from>
      <xdr:col>0</xdr:col>
      <xdr:colOff>21872</xdr:colOff>
      <xdr:row>0</xdr:row>
      <xdr:rowOff>158396</xdr:rowOff>
    </xdr:from>
    <xdr:ext cx="6562725" cy="609013"/>
    <xdr:sp macro="" textlink="">
      <xdr:nvSpPr>
        <xdr:cNvPr id="2" name="textruta 1">
          <a:extLst>
            <a:ext uri="{FF2B5EF4-FFF2-40B4-BE49-F238E27FC236}">
              <a16:creationId xmlns:a16="http://schemas.microsoft.com/office/drawing/2014/main" id="{D48A065A-EB48-851D-5812-D51BB9609BA7}"/>
            </a:ext>
          </a:extLst>
        </xdr:cNvPr>
        <xdr:cNvSpPr txBox="1"/>
      </xdr:nvSpPr>
      <xdr:spPr>
        <a:xfrm>
          <a:off x="21872" y="158396"/>
          <a:ext cx="6562725" cy="609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v-SE" sz="1100" b="1" i="0" u="none" strike="noStrike">
              <a:solidFill>
                <a:schemeClr val="tx1"/>
              </a:solidFill>
              <a:effectLst/>
              <a:latin typeface="+mn-lt"/>
              <a:ea typeface="+mn-ea"/>
              <a:cs typeface="+mn-cs"/>
            </a:rPr>
            <a:t>VÄXTNÄRINGSVERKTYG för småskalig grönsaksodling</a:t>
          </a:r>
          <a:r>
            <a:rPr lang="sv-SE"/>
            <a:t> </a:t>
          </a:r>
        </a:p>
        <a:p>
          <a:r>
            <a:rPr lang="sv-SE" sz="1100" b="0" i="0" u="none" strike="noStrike">
              <a:solidFill>
                <a:schemeClr val="tx1"/>
              </a:solidFill>
              <a:effectLst/>
              <a:latin typeface="+mn-lt"/>
              <a:ea typeface="+mn-ea"/>
              <a:cs typeface="+mn-cs"/>
            </a:rPr>
            <a:t>I denna flik lägger du in uppgifter om grödor, areal, skörd och hur du gödslar.</a:t>
          </a:r>
          <a:r>
            <a:rPr lang="sv-SE"/>
            <a:t> </a:t>
          </a:r>
          <a:r>
            <a:rPr lang="sv-SE" sz="1100" b="0" i="0" u="none" strike="noStrike">
              <a:solidFill>
                <a:schemeClr val="tx1"/>
              </a:solidFill>
              <a:effectLst/>
              <a:latin typeface="+mn-lt"/>
              <a:ea typeface="+mn-ea"/>
              <a:cs typeface="+mn-cs"/>
            </a:rPr>
            <a:t>Skriv endast i ljusgula rutor.</a:t>
          </a:r>
          <a:r>
            <a:rPr lang="sv-SE" sz="1100" b="0" i="0" u="none" strike="noStrike" baseline="0">
              <a:solidFill>
                <a:schemeClr val="tx1"/>
              </a:solidFill>
              <a:effectLst/>
              <a:latin typeface="+mn-lt"/>
              <a:ea typeface="+mn-ea"/>
              <a:cs typeface="+mn-cs"/>
            </a:rPr>
            <a:t> Om du inte har egna skördemängder att lägga in räknar programmet på schablonvärden du ser i de grå rutorna.</a:t>
          </a:r>
          <a:r>
            <a:rPr lang="sv-SE" sz="1100" b="0" i="0" u="none" strike="noStrike">
              <a:solidFill>
                <a:schemeClr val="tx1"/>
              </a:solidFill>
              <a:effectLst/>
              <a:latin typeface="+mn-lt"/>
              <a:ea typeface="+mn-ea"/>
              <a:cs typeface="+mn-cs"/>
            </a:rPr>
            <a:t> </a:t>
          </a:r>
          <a:endParaRPr lang="sv-SE" sz="1100"/>
        </a:p>
      </xdr:txBody>
    </xdr:sp>
    <xdr:clientData/>
  </xdr:oneCellAnchor>
  <xdr:oneCellAnchor>
    <xdr:from>
      <xdr:col>26</xdr:col>
      <xdr:colOff>152400</xdr:colOff>
      <xdr:row>1</xdr:row>
      <xdr:rowOff>174624</xdr:rowOff>
    </xdr:from>
    <xdr:ext cx="1914525" cy="781240"/>
    <xdr:sp macro="" textlink="">
      <xdr:nvSpPr>
        <xdr:cNvPr id="4" name="textruta 3">
          <a:extLst>
            <a:ext uri="{FF2B5EF4-FFF2-40B4-BE49-F238E27FC236}">
              <a16:creationId xmlns:a16="http://schemas.microsoft.com/office/drawing/2014/main" id="{EF79D244-9554-0BCC-5A07-D16230C3A0C0}"/>
            </a:ext>
          </a:extLst>
        </xdr:cNvPr>
        <xdr:cNvSpPr txBox="1"/>
      </xdr:nvSpPr>
      <xdr:spPr>
        <a:xfrm>
          <a:off x="17049750" y="355599"/>
          <a:ext cx="1914525" cy="78124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v-SE" sz="1100"/>
            <a:t>Gränsvärdet</a:t>
          </a:r>
          <a:r>
            <a:rPr lang="sv-SE" sz="1100" baseline="0"/>
            <a:t> för spridning av </a:t>
          </a:r>
          <a:r>
            <a:rPr lang="sv-SE" sz="1100"/>
            <a:t> fosfor är 22 kg per hektar och år, som genomsnitt under en femårsperiod.</a:t>
          </a:r>
        </a:p>
      </xdr:txBody>
    </xdr:sp>
    <xdr:clientData/>
  </xdr:oneCellAnchor>
  <xdr:twoCellAnchor>
    <xdr:from>
      <xdr:col>22</xdr:col>
      <xdr:colOff>568325</xdr:colOff>
      <xdr:row>1</xdr:row>
      <xdr:rowOff>47625</xdr:rowOff>
    </xdr:from>
    <xdr:to>
      <xdr:col>29</xdr:col>
      <xdr:colOff>301625</xdr:colOff>
      <xdr:row>6</xdr:row>
      <xdr:rowOff>38100</xdr:rowOff>
    </xdr:to>
    <xdr:sp macro="" textlink="">
      <xdr:nvSpPr>
        <xdr:cNvPr id="6" name="Rektangel 5">
          <a:extLst>
            <a:ext uri="{FF2B5EF4-FFF2-40B4-BE49-F238E27FC236}">
              <a16:creationId xmlns:a16="http://schemas.microsoft.com/office/drawing/2014/main" id="{CBB8ACA9-1B43-AE54-A330-9885713F27DE}"/>
            </a:ext>
          </a:extLst>
        </xdr:cNvPr>
        <xdr:cNvSpPr/>
      </xdr:nvSpPr>
      <xdr:spPr>
        <a:xfrm>
          <a:off x="14418381" y="238125"/>
          <a:ext cx="3980744" cy="1041753"/>
        </a:xfrm>
        <a:prstGeom prst="rect">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oneCellAnchor>
    <xdr:from>
      <xdr:col>31</xdr:col>
      <xdr:colOff>542568</xdr:colOff>
      <xdr:row>0</xdr:row>
      <xdr:rowOff>8112</xdr:rowOff>
    </xdr:from>
    <xdr:ext cx="3654778" cy="1470146"/>
    <xdr:sp macro="" textlink="">
      <xdr:nvSpPr>
        <xdr:cNvPr id="7" name="textruta 6">
          <a:extLst>
            <a:ext uri="{FF2B5EF4-FFF2-40B4-BE49-F238E27FC236}">
              <a16:creationId xmlns:a16="http://schemas.microsoft.com/office/drawing/2014/main" id="{C434F512-2B69-DFE4-BC8F-7ED847CF9F44}"/>
            </a:ext>
          </a:extLst>
        </xdr:cNvPr>
        <xdr:cNvSpPr txBox="1"/>
      </xdr:nvSpPr>
      <xdr:spPr>
        <a:xfrm>
          <a:off x="21184301" y="8112"/>
          <a:ext cx="3654778" cy="1470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v-SE" sz="1100" b="1" i="0" u="none" strike="noStrike">
              <a:solidFill>
                <a:schemeClr val="tx1"/>
              </a:solidFill>
              <a:effectLst/>
              <a:latin typeface="+mn-lt"/>
              <a:ea typeface="+mn-ea"/>
              <a:cs typeface="+mn-cs"/>
            </a:rPr>
            <a:t>Extra: Justeringar för gödslingsplanering</a:t>
          </a:r>
        </a:p>
        <a:p>
          <a:r>
            <a:rPr lang="sv-SE"/>
            <a:t>Rekommenderas endast för avancerade användare. Här kan du till exempel lägga in </a:t>
          </a:r>
          <a:r>
            <a:rPr lang="sv-SE" sz="1100" b="0" i="0" u="none" strike="noStrike">
              <a:solidFill>
                <a:schemeClr val="tx1"/>
              </a:solidFill>
              <a:effectLst/>
              <a:latin typeface="+mn-lt"/>
              <a:ea typeface="+mn-ea"/>
              <a:cs typeface="+mn-cs"/>
            </a:rPr>
            <a:t>fjolårets balans per bädd, siffror</a:t>
          </a:r>
          <a:r>
            <a:rPr lang="sv-SE" sz="1100" b="0" i="0" u="none" strike="noStrike" baseline="0">
              <a:solidFill>
                <a:schemeClr val="tx1"/>
              </a:solidFill>
              <a:effectLst/>
              <a:latin typeface="+mn-lt"/>
              <a:ea typeface="+mn-ea"/>
              <a:cs typeface="+mn-cs"/>
            </a:rPr>
            <a:t> om förfruktsvärde, markens kväveleverans osv. för att kunna ta hänsyn till detta när du använder balans per bädd för att planera årets gödsling.</a:t>
          </a:r>
        </a:p>
        <a:p>
          <a:r>
            <a:rPr lang="sv-SE" sz="1100" b="1" i="0" u="none" strike="noStrike">
              <a:solidFill>
                <a:schemeClr val="tx1"/>
              </a:solidFill>
              <a:effectLst/>
              <a:latin typeface="+mn-lt"/>
              <a:ea typeface="+mn-ea"/>
              <a:cs typeface="+mn-cs"/>
            </a:rPr>
            <a:t>OBS! </a:t>
          </a:r>
          <a:r>
            <a:rPr lang="sv-SE" sz="1100" b="0" i="0" u="none" strike="noStrike">
              <a:solidFill>
                <a:schemeClr val="tx1"/>
              </a:solidFill>
              <a:effectLst/>
              <a:latin typeface="+mn-lt"/>
              <a:ea typeface="+mn-ea"/>
              <a:cs typeface="+mn-cs"/>
            </a:rPr>
            <a:t>Denna</a:t>
          </a:r>
          <a:r>
            <a:rPr lang="sv-SE" sz="1100" b="0" i="0" u="none" strike="noStrike" baseline="0">
              <a:solidFill>
                <a:schemeClr val="tx1"/>
              </a:solidFill>
              <a:effectLst/>
              <a:latin typeface="+mn-lt"/>
              <a:ea typeface="+mn-ea"/>
              <a:cs typeface="+mn-cs"/>
            </a:rPr>
            <a:t> näring får inte räknas som tillfört i en växtnäringsbalans, därför stängs t</a:t>
          </a:r>
          <a:r>
            <a:rPr lang="sv-SE" sz="1100" b="0" i="0" u="none" strike="noStrike">
              <a:solidFill>
                <a:schemeClr val="tx1"/>
              </a:solidFill>
              <a:effectLst/>
              <a:latin typeface="+mn-lt"/>
              <a:ea typeface="+mn-ea"/>
              <a:cs typeface="+mn-cs"/>
            </a:rPr>
            <a:t>otalbalansen av, X visas!</a:t>
          </a:r>
          <a:r>
            <a:rPr lang="sv-SE"/>
            <a:t> </a:t>
          </a:r>
          <a:endParaRPr lang="sv-SE" sz="1100"/>
        </a:p>
      </xdr:txBody>
    </xdr:sp>
    <xdr:clientData/>
  </xdr:oneCellAnchor>
  <xdr:twoCellAnchor editAs="oneCell">
    <xdr:from>
      <xdr:col>13</xdr:col>
      <xdr:colOff>541867</xdr:colOff>
      <xdr:row>0</xdr:row>
      <xdr:rowOff>152401</xdr:rowOff>
    </xdr:from>
    <xdr:to>
      <xdr:col>15</xdr:col>
      <xdr:colOff>236219</xdr:colOff>
      <xdr:row>4</xdr:row>
      <xdr:rowOff>74762</xdr:rowOff>
    </xdr:to>
    <xdr:pic>
      <xdr:nvPicPr>
        <xdr:cNvPr id="8" name="Bildobjekt 7">
          <a:extLst>
            <a:ext uri="{FF2B5EF4-FFF2-40B4-BE49-F238E27FC236}">
              <a16:creationId xmlns:a16="http://schemas.microsoft.com/office/drawing/2014/main" id="{CEF82A25-58CF-4239-BF1F-54912585B787}"/>
            </a:ext>
          </a:extLst>
        </xdr:cNvPr>
        <xdr:cNvPicPr>
          <a:picLocks noChangeAspect="1"/>
        </xdr:cNvPicPr>
      </xdr:nvPicPr>
      <xdr:blipFill>
        <a:blip xmlns:r="http://schemas.openxmlformats.org/officeDocument/2006/relationships" r:embed="rId3"/>
        <a:stretch>
          <a:fillRect/>
        </a:stretch>
      </xdr:blipFill>
      <xdr:spPr>
        <a:xfrm>
          <a:off x="9533467" y="152401"/>
          <a:ext cx="1379219" cy="7097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19</xdr:col>
      <xdr:colOff>28575</xdr:colOff>
      <xdr:row>14</xdr:row>
      <xdr:rowOff>19050</xdr:rowOff>
    </xdr:from>
    <xdr:ext cx="4891788" cy="1814599"/>
    <xdr:sp macro="" textlink="">
      <xdr:nvSpPr>
        <xdr:cNvPr id="2" name="textruta 1">
          <a:extLst>
            <a:ext uri="{FF2B5EF4-FFF2-40B4-BE49-F238E27FC236}">
              <a16:creationId xmlns:a16="http://schemas.microsoft.com/office/drawing/2014/main" id="{408D208E-A876-4909-8B24-B35857C73971}"/>
            </a:ext>
          </a:extLst>
        </xdr:cNvPr>
        <xdr:cNvSpPr txBox="1"/>
      </xdr:nvSpPr>
      <xdr:spPr>
        <a:xfrm>
          <a:off x="15116175" y="2905125"/>
          <a:ext cx="4891788" cy="1814599"/>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v-SE" sz="1100"/>
            <a:t>Antagande</a:t>
          </a:r>
          <a:r>
            <a:rPr lang="sv-SE" sz="1100" baseline="0"/>
            <a:t> gröngödsling:</a:t>
          </a:r>
        </a:p>
        <a:p>
          <a:r>
            <a:rPr lang="sv-SE" sz="1100" baseline="0"/>
            <a:t>2/3 av N är fixerat. </a:t>
          </a:r>
        </a:p>
        <a:p>
          <a:r>
            <a:rPr lang="sv-SE" sz="1100" baseline="0"/>
            <a:t>Ettårig ger 110-220 kg totalt inkl rötter. </a:t>
          </a:r>
        </a:p>
        <a:p>
          <a:r>
            <a:rPr lang="sv-SE" sz="1100" baseline="0"/>
            <a:t>= ca 70-140 kg fixeras - </a:t>
          </a:r>
          <a:r>
            <a:rPr lang="sv-SE" sz="1100" b="1" baseline="0"/>
            <a:t>medel 100kg</a:t>
          </a:r>
          <a:r>
            <a:rPr lang="sv-SE" sz="1100" baseline="0"/>
            <a:t>.</a:t>
          </a:r>
        </a:p>
        <a:p>
          <a:r>
            <a:rPr lang="sv-SE" sz="1100" baseline="0"/>
            <a:t>Tvåårig ger 250-450 kg totalt inkl rötter.</a:t>
          </a:r>
        </a:p>
        <a:p>
          <a:r>
            <a:rPr lang="sv-SE" sz="1100" baseline="0"/>
            <a:t>= ca 150-300 kg fixeras - </a:t>
          </a:r>
          <a:r>
            <a:rPr lang="sv-SE" sz="1100" b="1" baseline="0"/>
            <a:t>medel 200kg</a:t>
          </a:r>
          <a:r>
            <a:rPr lang="sv-SE" sz="1100" baseline="0"/>
            <a:t>.</a:t>
          </a:r>
        </a:p>
        <a:p>
          <a:r>
            <a:rPr lang="sv-SE" sz="1100" baseline="0"/>
            <a:t>Bottengröda 40-100 kg totalt </a:t>
          </a:r>
        </a:p>
        <a:p>
          <a:r>
            <a:rPr lang="sv-SE" sz="1100" baseline="0"/>
            <a:t>= 30-60 kg fixeras, </a:t>
          </a:r>
          <a:r>
            <a:rPr lang="sv-SE" sz="1100" b="1" baseline="0"/>
            <a:t>medel 45 kg</a:t>
          </a:r>
          <a:r>
            <a:rPr lang="sv-SE" sz="1100" baseline="0"/>
            <a:t>.</a:t>
          </a:r>
        </a:p>
        <a:p>
          <a:endParaRPr lang="sv-SE" sz="1100" baseline="0"/>
        </a:p>
        <a:p>
          <a:r>
            <a:rPr lang="sv-SE" sz="1100"/>
            <a:t>https://www2.jordbruksverket.se/webdav/files/SJV/trycksaker/Pdf_jo/jo03_8.pdf</a:t>
          </a:r>
        </a:p>
      </xdr:txBody>
    </xdr:sp>
    <xdr:clientData/>
  </xdr:oneCellAnchor>
  <xdr:twoCellAnchor editAs="oneCell">
    <xdr:from>
      <xdr:col>27</xdr:col>
      <xdr:colOff>0</xdr:colOff>
      <xdr:row>14</xdr:row>
      <xdr:rowOff>0</xdr:rowOff>
    </xdr:from>
    <xdr:to>
      <xdr:col>34</xdr:col>
      <xdr:colOff>600754</xdr:colOff>
      <xdr:row>27</xdr:row>
      <xdr:rowOff>124188</xdr:rowOff>
    </xdr:to>
    <xdr:pic>
      <xdr:nvPicPr>
        <xdr:cNvPr id="3" name="Bildobjekt 2">
          <a:extLst>
            <a:ext uri="{FF2B5EF4-FFF2-40B4-BE49-F238E27FC236}">
              <a16:creationId xmlns:a16="http://schemas.microsoft.com/office/drawing/2014/main" id="{858A82D1-9A30-1BF7-3FD2-BB25ECDE2C89}"/>
            </a:ext>
          </a:extLst>
        </xdr:cNvPr>
        <xdr:cNvPicPr>
          <a:picLocks noChangeAspect="1"/>
        </xdr:cNvPicPr>
      </xdr:nvPicPr>
      <xdr:blipFill>
        <a:blip xmlns:r="http://schemas.openxmlformats.org/officeDocument/2006/relationships" r:embed="rId1"/>
        <a:stretch>
          <a:fillRect/>
        </a:stretch>
      </xdr:blipFill>
      <xdr:spPr>
        <a:xfrm>
          <a:off x="21755100" y="2886075"/>
          <a:ext cx="4867954" cy="2600688"/>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enjamin Bollhöner" id="{8FC672EF-BD5D-4AEE-B245-5C8B6E5CA1F7}" userId="S::benjamin.bollhoner@hushallningssallskapet.se::8a28de9b-3b81-4898-b89d-a96fdd460937" providerId="AD"/>
</personList>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15" dT="2023-12-14T07:15:36.29" personId="{8FC672EF-BD5D-4AEE-B245-5C8B6E5CA1F7}" id="{48299BD3-4300-4F32-9686-72733B3EFBB8}">
    <text>allt räknas via skörd, inga rester, inga värden hittas https://www2.jordbruksverket.se/download/18.628f97e316796cb23a9d6fdd/1544608580082/p9_7_1.pdf</text>
    <extLst>
      <x:ext xmlns:xltc2="http://schemas.microsoft.com/office/spreadsheetml/2020/threadedcomments2" uri="{F7C98A9C-CBB3-438F-8F68-D28B6AF4A901}">
        <xltc2:checksum>2824239062</xltc2:checksum>
        <xltc2:hyperlink startIndex="55" length="93" url="https://www2.jordbruksverket.se/download/18.628f97e316796cb23a9d6fdd/1544608580082/p9_7_1.pdf"/>
      </x:ext>
    </extLst>
  </threadedComment>
  <threadedComment ref="L18" dT="2023-10-31T11:31:16.98" personId="{8FC672EF-BD5D-4AEE-B245-5C8B6E5CA1F7}" id="{55EFEB45-D2AC-4AFF-9CD8-4BA8FB22041B}">
    <text>Jämfört med kålrabbi, restvärden därifrån</text>
  </threadedComment>
  <threadedComment ref="L20" dT="2023-10-31T11:32:40.50" personId="{8FC672EF-BD5D-4AEE-B245-5C8B6E5CA1F7}" id="{1F6E5500-10CF-4FB4-B376-287349A8319D}">
    <text>Värden från rödbeta</text>
  </threadedComment>
  <threadedComment ref="C27" dT="2023-10-31T08:25:33.66" personId="{8FC672EF-BD5D-4AEE-B245-5C8B6E5CA1F7}" id="{7FCE0480-8D1C-4CF0-B008-D8C86ACA7EEB}">
    <text>Siffror skörderest från Landwirtschaftskammer NRW, 12,8t/ha, 7kg P, 50kg K</text>
  </threadedComment>
  <threadedComment ref="C43" dT="2023-10-31T07:55:42.42" personId="{8FC672EF-BD5D-4AEE-B245-5C8B6E5CA1F7}" id="{DC6D1275-AC3F-4AE8-AC4D-24118B0B9BB8}">
    <text>NPK från märgärt</text>
  </threadedComment>
  <threadedComment ref="L45" dT="2023-12-14T07:15:16.24" personId="{8FC672EF-BD5D-4AEE-B245-5C8B6E5CA1F7}" id="{2B8FA752-9B4C-44D6-A637-E3279DEAD847}">
    <text>behov anges per kg skörd, inte exakt överförbar till denna tabell. https://www2.jordbruksverket.se/download/18.628f97e316796cb23a9d6466/1544607928440/p9_6_1.pdf</text>
    <extLst>
      <x:ext xmlns:xltc2="http://schemas.microsoft.com/office/spreadsheetml/2020/threadedcomments2" uri="{F7C98A9C-CBB3-438F-8F68-D28B6AF4A901}">
        <xltc2:checksum>762287958</xltc2:checksum>
        <xltc2:hyperlink startIndex="67" length="93" url="https://www2.jordbruksverket.se/download/18.628f97e316796cb23a9d6466/1544607928440/p9_6_1.pdf"/>
      </x:ext>
    </extLst>
  </threadedComment>
  <threadedComment ref="C47" dT="2023-10-31T11:36:03.04" personId="{8FC672EF-BD5D-4AEE-B245-5C8B6E5CA1F7}" id="{D6251369-CD46-46C1-AA95-5226F4F5E8D2}">
    <text>Skördeuppgift från ett exjobb, NPK-värden från lök</text>
  </threadedComment>
  <threadedComment ref="M48" dT="2023-10-31T11:30:01.40" personId="{8FC672EF-BD5D-4AEE-B245-5C8B6E5CA1F7}" id="{3A41856D-5604-4726-8EC9-AF970C313AC7}">
    <text>Antagande: Skördas fler I bra kvalitet än IGZ, rester ökar inte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E9E95-0590-4AB0-A6F0-681AD8729D88}">
  <sheetPr>
    <pageSetUpPr autoPageBreaks="0"/>
  </sheetPr>
  <dimension ref="A1:Q166"/>
  <sheetViews>
    <sheetView showGridLines="0" tabSelected="1" zoomScaleNormal="100" workbookViewId="0">
      <selection activeCell="C155" sqref="C155"/>
    </sheetView>
  </sheetViews>
  <sheetFormatPr defaultRowHeight="14.4" x14ac:dyDescent="0.3"/>
  <cols>
    <col min="2" max="5" width="10.77734375" customWidth="1"/>
    <col min="10" max="10" width="2.5546875" customWidth="1"/>
    <col min="11" max="11" width="20.5546875" customWidth="1"/>
    <col min="17" max="17" width="13.77734375" customWidth="1"/>
  </cols>
  <sheetData>
    <row r="1" spans="1:17" x14ac:dyDescent="0.3">
      <c r="A1" s="34"/>
      <c r="B1" s="34"/>
      <c r="C1" s="34"/>
      <c r="D1" s="34"/>
      <c r="E1" s="34"/>
      <c r="F1" s="34"/>
      <c r="G1" s="34"/>
      <c r="H1" s="34"/>
      <c r="I1" s="34"/>
      <c r="J1" s="34"/>
      <c r="K1" s="34"/>
      <c r="L1" s="34"/>
      <c r="M1" s="34"/>
      <c r="N1" s="34"/>
      <c r="O1" s="34"/>
      <c r="P1" s="34"/>
      <c r="Q1" s="34"/>
    </row>
    <row r="2" spans="1:17" x14ac:dyDescent="0.3">
      <c r="A2" s="34"/>
      <c r="B2" s="34"/>
      <c r="C2" s="34"/>
      <c r="D2" s="34"/>
      <c r="E2" s="34"/>
      <c r="F2" s="34"/>
      <c r="G2" s="34"/>
      <c r="H2" s="34"/>
      <c r="I2" s="34"/>
      <c r="J2" s="34"/>
      <c r="K2" s="34"/>
      <c r="L2" s="34"/>
      <c r="M2" s="34"/>
      <c r="N2" s="34"/>
      <c r="O2" s="34"/>
      <c r="P2" s="34"/>
      <c r="Q2" s="34"/>
    </row>
    <row r="3" spans="1:17" x14ac:dyDescent="0.3">
      <c r="A3" s="34"/>
      <c r="B3" s="34"/>
      <c r="C3" s="34"/>
      <c r="D3" s="34"/>
      <c r="E3" s="34"/>
      <c r="F3" s="34"/>
      <c r="G3" s="34"/>
      <c r="H3" s="34"/>
      <c r="I3" s="34"/>
      <c r="J3" s="34"/>
      <c r="K3" s="34"/>
      <c r="L3" s="34"/>
      <c r="M3" s="34"/>
      <c r="N3" s="34"/>
      <c r="O3" s="34"/>
      <c r="P3" s="34"/>
      <c r="Q3" s="34"/>
    </row>
    <row r="4" spans="1:17" x14ac:dyDescent="0.3">
      <c r="A4" s="34"/>
      <c r="B4" s="34"/>
      <c r="C4" s="34"/>
      <c r="D4" s="34"/>
      <c r="E4" s="34"/>
      <c r="F4" s="34"/>
      <c r="G4" s="34"/>
      <c r="H4" s="34"/>
      <c r="I4" s="34"/>
      <c r="J4" s="34"/>
      <c r="K4" s="34"/>
      <c r="L4" s="34"/>
      <c r="M4" s="34"/>
      <c r="N4" s="34"/>
      <c r="O4" s="34"/>
      <c r="P4" s="34"/>
      <c r="Q4" s="34"/>
    </row>
    <row r="5" spans="1:17" x14ac:dyDescent="0.3">
      <c r="A5" s="34"/>
      <c r="B5" s="34"/>
      <c r="C5" s="34"/>
      <c r="D5" s="34"/>
      <c r="E5" s="34"/>
      <c r="F5" s="34"/>
      <c r="G5" s="34"/>
      <c r="H5" s="34"/>
      <c r="I5" s="34"/>
      <c r="J5" s="34"/>
      <c r="K5" s="34"/>
      <c r="L5" s="34"/>
      <c r="M5" s="34"/>
      <c r="N5" s="34"/>
      <c r="O5" s="34"/>
      <c r="P5" s="34"/>
      <c r="Q5" s="34"/>
    </row>
    <row r="6" spans="1:17" x14ac:dyDescent="0.3">
      <c r="A6" s="34"/>
      <c r="B6" s="34"/>
      <c r="C6" s="34"/>
      <c r="D6" s="34"/>
      <c r="E6" s="34"/>
      <c r="F6" s="34"/>
      <c r="G6" s="34"/>
      <c r="H6" s="34"/>
      <c r="I6" s="34"/>
      <c r="J6" s="34"/>
      <c r="K6" s="34"/>
      <c r="L6" s="34"/>
      <c r="M6" s="34"/>
      <c r="N6" s="34"/>
      <c r="O6" s="34"/>
      <c r="P6" s="34"/>
      <c r="Q6" s="34"/>
    </row>
    <row r="7" spans="1:17" x14ac:dyDescent="0.3">
      <c r="A7" s="34"/>
      <c r="B7" s="34"/>
      <c r="C7" s="34"/>
      <c r="D7" s="34"/>
      <c r="E7" s="34"/>
      <c r="F7" s="34"/>
      <c r="G7" s="34"/>
      <c r="H7" s="34"/>
      <c r="I7" s="34"/>
      <c r="J7" s="34"/>
      <c r="K7" s="34"/>
      <c r="L7" s="34"/>
      <c r="M7" s="34"/>
      <c r="N7" s="34"/>
      <c r="O7" s="34"/>
      <c r="P7" s="34"/>
      <c r="Q7" s="34"/>
    </row>
    <row r="8" spans="1:17" x14ac:dyDescent="0.3">
      <c r="A8" s="34"/>
      <c r="B8" s="34"/>
      <c r="C8" s="34"/>
      <c r="D8" s="34"/>
      <c r="E8" s="34"/>
      <c r="F8" s="34"/>
      <c r="G8" s="34"/>
      <c r="H8" s="34"/>
      <c r="I8" s="34"/>
      <c r="J8" s="34"/>
      <c r="K8" s="34"/>
      <c r="L8" s="34"/>
      <c r="M8" s="34"/>
      <c r="N8" s="34"/>
      <c r="O8" s="34"/>
      <c r="P8" s="34"/>
      <c r="Q8" s="34"/>
    </row>
    <row r="9" spans="1:17" x14ac:dyDescent="0.3">
      <c r="A9" s="34"/>
      <c r="B9" s="34"/>
      <c r="C9" s="34"/>
      <c r="D9" s="34"/>
      <c r="E9" s="34"/>
      <c r="F9" s="34"/>
      <c r="G9" s="34"/>
      <c r="H9" s="34"/>
      <c r="I9" s="34"/>
      <c r="J9" s="34"/>
      <c r="K9" s="34"/>
      <c r="L9" s="34"/>
      <c r="M9" s="34"/>
      <c r="N9" s="34"/>
      <c r="O9" s="34"/>
      <c r="P9" s="34"/>
      <c r="Q9" s="34"/>
    </row>
    <row r="10" spans="1:17" x14ac:dyDescent="0.3">
      <c r="A10" s="34"/>
      <c r="B10" s="34"/>
      <c r="C10" s="34"/>
      <c r="D10" s="34"/>
      <c r="E10" s="34"/>
      <c r="F10" s="34"/>
      <c r="G10" s="34"/>
      <c r="H10" s="34"/>
      <c r="I10" s="34"/>
      <c r="J10" s="34"/>
      <c r="K10" s="34"/>
      <c r="L10" s="34"/>
      <c r="M10" s="34"/>
      <c r="N10" s="34"/>
      <c r="O10" s="34"/>
      <c r="P10" s="34"/>
      <c r="Q10" s="34"/>
    </row>
    <row r="11" spans="1:17" x14ac:dyDescent="0.3">
      <c r="A11" s="34"/>
      <c r="B11" s="34"/>
      <c r="C11" s="34"/>
      <c r="D11" s="34"/>
      <c r="E11" s="34"/>
      <c r="F11" s="34"/>
      <c r="G11" s="34"/>
      <c r="H11" s="34"/>
      <c r="I11" s="34"/>
      <c r="J11" s="34"/>
      <c r="K11" s="34"/>
      <c r="L11" s="34"/>
      <c r="M11" s="34"/>
      <c r="N11" s="34"/>
      <c r="O11" s="34"/>
      <c r="P11" s="34"/>
      <c r="Q11" s="34"/>
    </row>
    <row r="12" spans="1:17" x14ac:dyDescent="0.3">
      <c r="A12" s="34"/>
      <c r="B12" s="34"/>
      <c r="C12" s="34"/>
      <c r="D12" s="34"/>
      <c r="E12" s="34"/>
      <c r="F12" s="34"/>
      <c r="G12" s="34"/>
      <c r="H12" s="34"/>
      <c r="I12" s="34"/>
      <c r="J12" s="34"/>
      <c r="K12" s="34"/>
      <c r="L12" s="34"/>
      <c r="M12" s="34"/>
      <c r="N12" s="34"/>
      <c r="O12" s="34"/>
      <c r="P12" s="34"/>
      <c r="Q12" s="34"/>
    </row>
    <row r="13" spans="1:17" x14ac:dyDescent="0.3">
      <c r="A13" s="34"/>
      <c r="B13" s="34"/>
      <c r="C13" s="34"/>
      <c r="D13" s="34"/>
      <c r="E13" s="34"/>
      <c r="F13" s="34"/>
      <c r="G13" s="34"/>
      <c r="H13" s="34"/>
      <c r="I13" s="34"/>
      <c r="J13" s="34"/>
      <c r="K13" s="34"/>
      <c r="L13" s="34"/>
      <c r="M13" s="34"/>
      <c r="N13" s="34"/>
      <c r="O13" s="34"/>
      <c r="P13" s="34"/>
      <c r="Q13" s="34"/>
    </row>
    <row r="14" spans="1:17" x14ac:dyDescent="0.3">
      <c r="A14" s="34"/>
      <c r="B14" s="34"/>
      <c r="C14" s="34"/>
      <c r="D14" s="34"/>
      <c r="E14" s="34"/>
      <c r="F14" s="34"/>
      <c r="G14" s="34"/>
      <c r="H14" s="34"/>
      <c r="I14" s="34"/>
      <c r="J14" s="34"/>
      <c r="K14" s="34"/>
      <c r="L14" s="34"/>
      <c r="M14" s="34"/>
      <c r="N14" s="34"/>
      <c r="O14" s="34"/>
      <c r="P14" s="34"/>
      <c r="Q14" s="34"/>
    </row>
    <row r="15" spans="1:17" x14ac:dyDescent="0.3">
      <c r="A15" s="34"/>
      <c r="B15" s="34"/>
      <c r="C15" s="34"/>
      <c r="D15" s="34"/>
      <c r="E15" s="34"/>
      <c r="F15" s="34"/>
      <c r="G15" s="34"/>
      <c r="H15" s="34"/>
      <c r="I15" s="34"/>
      <c r="J15" s="34"/>
      <c r="K15" s="34"/>
      <c r="L15" s="34"/>
      <c r="M15" s="34"/>
      <c r="N15" s="34"/>
      <c r="O15" s="34"/>
      <c r="P15" s="34"/>
      <c r="Q15" s="34"/>
    </row>
    <row r="16" spans="1:17" x14ac:dyDescent="0.3">
      <c r="A16" s="34"/>
      <c r="B16" s="34"/>
      <c r="C16" s="34"/>
      <c r="D16" s="34"/>
      <c r="E16" s="34"/>
      <c r="F16" s="34"/>
      <c r="G16" s="34"/>
      <c r="H16" s="34"/>
      <c r="I16" s="34"/>
      <c r="J16" s="34"/>
      <c r="K16" s="34"/>
      <c r="L16" s="34"/>
      <c r="M16" s="34"/>
      <c r="N16" s="34"/>
      <c r="O16" s="34"/>
      <c r="P16" s="34"/>
      <c r="Q16" s="34"/>
    </row>
    <row r="17" spans="1:17" x14ac:dyDescent="0.3">
      <c r="A17" s="34"/>
      <c r="B17" s="34"/>
      <c r="C17" s="34"/>
      <c r="D17" s="34"/>
      <c r="E17" s="34"/>
      <c r="F17" s="34"/>
      <c r="G17" s="34"/>
      <c r="H17" s="34"/>
      <c r="I17" s="34"/>
      <c r="J17" s="34"/>
      <c r="K17" s="34"/>
      <c r="L17" s="34"/>
      <c r="M17" s="34"/>
      <c r="N17" s="34"/>
      <c r="O17" s="34"/>
      <c r="P17" s="34"/>
      <c r="Q17" s="34"/>
    </row>
    <row r="18" spans="1:17" x14ac:dyDescent="0.3">
      <c r="A18" s="34"/>
      <c r="B18" s="34"/>
      <c r="C18" s="34"/>
      <c r="D18" s="34"/>
      <c r="E18" s="34"/>
      <c r="F18" s="34"/>
      <c r="G18" s="34"/>
      <c r="H18" s="34"/>
      <c r="I18" s="34"/>
      <c r="J18" s="34"/>
      <c r="K18" s="34"/>
      <c r="L18" s="34"/>
      <c r="M18" s="34"/>
      <c r="N18" s="34"/>
      <c r="O18" s="34"/>
      <c r="P18" s="34"/>
      <c r="Q18" s="34"/>
    </row>
    <row r="19" spans="1:17" x14ac:dyDescent="0.3">
      <c r="A19" s="34"/>
      <c r="B19" s="34"/>
      <c r="C19" s="34"/>
      <c r="D19" s="34"/>
      <c r="E19" s="34"/>
      <c r="F19" s="34"/>
      <c r="G19" s="34"/>
      <c r="H19" s="34"/>
      <c r="I19" s="34"/>
      <c r="J19" s="34"/>
      <c r="K19" s="34"/>
      <c r="L19" s="34"/>
      <c r="M19" s="34"/>
      <c r="N19" s="34"/>
      <c r="O19" s="34"/>
      <c r="P19" s="34"/>
      <c r="Q19" s="34"/>
    </row>
    <row r="20" spans="1:17" x14ac:dyDescent="0.3">
      <c r="A20" s="34"/>
      <c r="B20" s="73"/>
      <c r="C20" s="73"/>
      <c r="D20" s="73"/>
      <c r="E20" s="73"/>
      <c r="F20" s="73"/>
      <c r="G20" s="73"/>
      <c r="H20" s="34"/>
      <c r="I20" s="34"/>
      <c r="J20" s="34"/>
      <c r="K20" s="34"/>
      <c r="L20" s="34"/>
      <c r="M20" s="34"/>
      <c r="N20" s="34"/>
      <c r="O20" s="34"/>
      <c r="P20" s="34"/>
      <c r="Q20" s="34"/>
    </row>
    <row r="21" spans="1:17" x14ac:dyDescent="0.3">
      <c r="A21" s="34"/>
      <c r="B21" s="73"/>
      <c r="C21" s="73"/>
      <c r="D21" s="73"/>
      <c r="E21" s="73"/>
      <c r="F21" s="73"/>
      <c r="G21" s="73"/>
      <c r="H21" s="34"/>
      <c r="I21" s="34"/>
      <c r="J21" s="34"/>
      <c r="K21" s="34"/>
      <c r="L21" s="34"/>
      <c r="M21" s="34"/>
      <c r="N21" s="34"/>
      <c r="O21" s="34"/>
      <c r="P21" s="34"/>
      <c r="Q21" s="34"/>
    </row>
    <row r="22" spans="1:17" x14ac:dyDescent="0.3">
      <c r="A22" s="34"/>
      <c r="B22" s="34"/>
      <c r="C22" s="34"/>
      <c r="D22" s="34"/>
      <c r="E22" s="34"/>
      <c r="F22" s="34"/>
      <c r="G22" s="34"/>
      <c r="H22" s="34"/>
      <c r="I22" s="34"/>
      <c r="J22" s="34"/>
      <c r="K22" s="34"/>
      <c r="L22" s="34"/>
      <c r="M22" s="34"/>
      <c r="N22" s="34"/>
      <c r="O22" s="34"/>
      <c r="P22" s="34"/>
      <c r="Q22" s="34"/>
    </row>
    <row r="23" spans="1:17" x14ac:dyDescent="0.3">
      <c r="A23" s="34"/>
      <c r="B23" s="34"/>
      <c r="C23" s="34"/>
      <c r="D23" s="34"/>
      <c r="E23" s="34"/>
      <c r="F23" s="34"/>
      <c r="G23" s="34"/>
      <c r="H23" s="34"/>
      <c r="I23" s="34"/>
      <c r="J23" s="34"/>
      <c r="K23" s="34"/>
      <c r="L23" s="34"/>
      <c r="M23" s="34"/>
      <c r="N23" s="34"/>
      <c r="O23" s="34"/>
      <c r="P23" s="34"/>
      <c r="Q23" s="34"/>
    </row>
    <row r="24" spans="1:17" x14ac:dyDescent="0.3">
      <c r="A24" s="34"/>
      <c r="B24" s="34"/>
      <c r="C24" s="34"/>
      <c r="D24" s="34"/>
      <c r="E24" s="34"/>
      <c r="F24" s="34"/>
      <c r="G24" s="34"/>
      <c r="H24" s="34"/>
      <c r="I24" s="34"/>
      <c r="J24" s="34"/>
      <c r="K24" s="34"/>
      <c r="L24" s="34"/>
      <c r="M24" s="34"/>
      <c r="N24" s="34"/>
      <c r="O24" s="34"/>
      <c r="P24" s="34"/>
      <c r="Q24" s="34"/>
    </row>
    <row r="25" spans="1:17" x14ac:dyDescent="0.3">
      <c r="A25" s="34"/>
      <c r="B25" s="34"/>
      <c r="C25" s="34"/>
      <c r="D25" s="34"/>
      <c r="E25" s="34"/>
      <c r="F25" s="34"/>
      <c r="G25" s="34"/>
      <c r="H25" s="34"/>
      <c r="I25" s="34"/>
      <c r="J25" s="34"/>
      <c r="K25" s="34"/>
      <c r="L25" s="34"/>
      <c r="M25" s="34"/>
      <c r="N25" s="34"/>
      <c r="O25" s="34"/>
      <c r="P25" s="34"/>
      <c r="Q25" s="34"/>
    </row>
    <row r="26" spans="1:17" x14ac:dyDescent="0.3">
      <c r="A26" s="34"/>
      <c r="B26" s="34"/>
      <c r="C26" s="34"/>
      <c r="D26" s="34"/>
      <c r="E26" s="34"/>
      <c r="F26" s="34"/>
      <c r="G26" s="34"/>
      <c r="H26" s="34"/>
      <c r="I26" s="34"/>
      <c r="J26" s="34"/>
      <c r="K26" s="34"/>
      <c r="L26" s="34"/>
      <c r="M26" s="34"/>
      <c r="N26" s="34"/>
      <c r="O26" s="34"/>
      <c r="P26" s="34"/>
      <c r="Q26" s="34"/>
    </row>
    <row r="27" spans="1:17" x14ac:dyDescent="0.3">
      <c r="A27" s="34"/>
      <c r="B27" s="34"/>
      <c r="C27" s="34"/>
      <c r="D27" s="34"/>
      <c r="E27" s="34"/>
      <c r="F27" s="34"/>
      <c r="G27" s="34"/>
      <c r="H27" s="34"/>
      <c r="I27" s="34"/>
      <c r="J27" s="34"/>
      <c r="K27" s="34"/>
      <c r="L27" s="34"/>
      <c r="M27" s="34"/>
      <c r="N27" s="34"/>
      <c r="O27" s="34"/>
      <c r="P27" s="34"/>
      <c r="Q27" s="34"/>
    </row>
    <row r="28" spans="1:17" x14ac:dyDescent="0.3">
      <c r="A28" s="34"/>
      <c r="B28" s="34"/>
      <c r="C28" s="34"/>
      <c r="D28" s="34"/>
      <c r="E28" s="34"/>
      <c r="F28" s="34"/>
      <c r="G28" s="34"/>
      <c r="H28" s="34"/>
      <c r="I28" s="34"/>
      <c r="J28" s="34"/>
      <c r="K28" s="34"/>
      <c r="L28" s="34"/>
      <c r="M28" s="34"/>
      <c r="N28" s="34"/>
      <c r="O28" s="34"/>
      <c r="P28" s="34"/>
      <c r="Q28" s="34"/>
    </row>
    <row r="29" spans="1:17" x14ac:dyDescent="0.3">
      <c r="A29" s="34"/>
      <c r="B29" s="34"/>
      <c r="C29" s="34"/>
      <c r="D29" s="34"/>
      <c r="E29" s="34"/>
      <c r="F29" s="34"/>
      <c r="G29" s="34"/>
      <c r="H29" s="34"/>
      <c r="I29" s="34"/>
      <c r="J29" s="34"/>
      <c r="K29" s="34"/>
      <c r="L29" s="34"/>
      <c r="M29" s="34"/>
      <c r="N29" s="34"/>
      <c r="O29" s="34"/>
      <c r="P29" s="34"/>
      <c r="Q29" s="34"/>
    </row>
    <row r="30" spans="1:17" x14ac:dyDescent="0.3">
      <c r="A30" s="34"/>
      <c r="B30" s="34"/>
      <c r="C30" s="34"/>
      <c r="D30" s="34"/>
      <c r="E30" s="34"/>
      <c r="F30" s="34"/>
      <c r="G30" s="34"/>
      <c r="H30" s="34"/>
      <c r="I30" s="34"/>
      <c r="J30" s="34"/>
      <c r="K30" s="34"/>
      <c r="L30" s="34"/>
      <c r="M30" s="34"/>
      <c r="N30" s="34"/>
      <c r="O30" s="34"/>
      <c r="P30" s="34"/>
      <c r="Q30" s="34"/>
    </row>
    <row r="31" spans="1:17" x14ac:dyDescent="0.3">
      <c r="A31" s="34"/>
      <c r="B31" s="34"/>
      <c r="C31" s="34"/>
      <c r="D31" s="34"/>
      <c r="E31" s="34"/>
      <c r="F31" s="34"/>
      <c r="G31" s="34"/>
      <c r="H31" s="34"/>
      <c r="I31" s="34"/>
      <c r="J31" s="34"/>
      <c r="K31" s="34"/>
      <c r="L31" s="34"/>
      <c r="M31" s="34"/>
      <c r="N31" s="34"/>
      <c r="O31" s="34"/>
      <c r="P31" s="34"/>
      <c r="Q31" s="34"/>
    </row>
    <row r="32" spans="1:17" x14ac:dyDescent="0.3">
      <c r="A32" s="34"/>
      <c r="B32" s="34"/>
      <c r="C32" s="34"/>
      <c r="D32" s="34"/>
      <c r="E32" s="34"/>
      <c r="F32" s="34"/>
      <c r="G32" s="34"/>
      <c r="H32" s="34"/>
      <c r="I32" s="34"/>
      <c r="J32" s="34"/>
      <c r="K32" s="34"/>
      <c r="L32" s="34"/>
      <c r="M32" s="34"/>
      <c r="N32" s="34"/>
      <c r="O32" s="34"/>
      <c r="P32" s="34"/>
      <c r="Q32" s="34"/>
    </row>
    <row r="33" spans="1:17" x14ac:dyDescent="0.3">
      <c r="A33" s="34"/>
      <c r="B33" s="34"/>
      <c r="C33" s="34"/>
      <c r="D33" s="34"/>
      <c r="E33" s="34"/>
      <c r="F33" s="34"/>
      <c r="G33" s="34"/>
      <c r="H33" s="34"/>
      <c r="I33" s="34"/>
      <c r="J33" s="34"/>
      <c r="K33" s="34"/>
      <c r="L33" s="34"/>
      <c r="M33" s="34"/>
      <c r="N33" s="34"/>
      <c r="O33" s="34"/>
      <c r="P33" s="34"/>
      <c r="Q33" s="34"/>
    </row>
    <row r="34" spans="1:17" x14ac:dyDescent="0.3">
      <c r="A34" s="34"/>
      <c r="B34" s="34"/>
      <c r="C34" s="34"/>
      <c r="D34" s="34"/>
      <c r="E34" s="34"/>
      <c r="F34" s="34"/>
      <c r="G34" s="34"/>
      <c r="H34" s="34"/>
      <c r="I34" s="34"/>
      <c r="J34" s="34"/>
      <c r="K34" s="34"/>
      <c r="L34" s="34"/>
      <c r="M34" s="34"/>
      <c r="N34" s="34"/>
      <c r="O34" s="34"/>
      <c r="P34" s="34"/>
      <c r="Q34" s="34"/>
    </row>
    <row r="35" spans="1:17" x14ac:dyDescent="0.3">
      <c r="A35" s="34"/>
      <c r="B35" s="34"/>
      <c r="C35" s="34"/>
      <c r="D35" s="34"/>
      <c r="E35" s="34"/>
      <c r="F35" s="34"/>
      <c r="G35" s="34"/>
      <c r="H35" s="34"/>
      <c r="I35" s="34"/>
      <c r="J35" s="34"/>
      <c r="K35" s="34"/>
      <c r="L35" s="34"/>
      <c r="M35" s="34"/>
      <c r="N35" s="34"/>
      <c r="O35" s="34"/>
      <c r="P35" s="34"/>
      <c r="Q35" s="34"/>
    </row>
    <row r="36" spans="1:17" x14ac:dyDescent="0.3">
      <c r="A36" s="34"/>
      <c r="B36" s="34"/>
      <c r="C36" s="34"/>
      <c r="D36" s="34"/>
      <c r="E36" s="34"/>
      <c r="F36" s="34"/>
      <c r="G36" s="34"/>
      <c r="H36" s="34"/>
      <c r="I36" s="34"/>
      <c r="J36" s="34"/>
      <c r="K36" s="34"/>
      <c r="L36" s="34"/>
      <c r="M36" s="34"/>
      <c r="N36" s="34"/>
      <c r="O36" s="34"/>
      <c r="P36" s="34"/>
      <c r="Q36" s="34"/>
    </row>
    <row r="37" spans="1:17" x14ac:dyDescent="0.3">
      <c r="A37" s="34"/>
      <c r="B37" s="34"/>
      <c r="C37" s="34"/>
      <c r="D37" s="34"/>
      <c r="E37" s="34"/>
      <c r="F37" s="34"/>
      <c r="G37" s="34"/>
      <c r="H37" s="34"/>
      <c r="I37" s="34"/>
      <c r="J37" s="34"/>
      <c r="K37" s="34"/>
      <c r="L37" s="34"/>
      <c r="M37" s="34"/>
      <c r="N37" s="34"/>
      <c r="O37" s="34"/>
      <c r="P37" s="34"/>
      <c r="Q37" s="34"/>
    </row>
    <row r="38" spans="1:17" x14ac:dyDescent="0.3">
      <c r="A38" s="34"/>
      <c r="B38" s="34"/>
      <c r="C38" s="34"/>
      <c r="D38" s="34"/>
      <c r="E38" s="34"/>
      <c r="F38" s="34"/>
      <c r="G38" s="34"/>
      <c r="H38" s="34"/>
      <c r="I38" s="34"/>
      <c r="J38" s="34"/>
      <c r="K38" s="34"/>
      <c r="L38" s="34"/>
      <c r="M38" s="34"/>
      <c r="N38" s="34"/>
      <c r="O38" s="34"/>
      <c r="P38" s="34"/>
      <c r="Q38" s="34"/>
    </row>
    <row r="39" spans="1:17" x14ac:dyDescent="0.3">
      <c r="A39" s="34"/>
      <c r="B39" s="34"/>
      <c r="C39" s="34"/>
      <c r="D39" s="34"/>
      <c r="E39" s="34"/>
      <c r="F39" s="34"/>
      <c r="G39" s="34"/>
      <c r="H39" s="34"/>
      <c r="I39" s="34"/>
      <c r="J39" s="34"/>
      <c r="K39" s="34"/>
      <c r="L39" s="34"/>
      <c r="M39" s="34"/>
      <c r="N39" s="34"/>
      <c r="O39" s="34"/>
      <c r="P39" s="34"/>
      <c r="Q39" s="34"/>
    </row>
    <row r="40" spans="1:17" x14ac:dyDescent="0.3">
      <c r="A40" s="34"/>
      <c r="B40" s="34"/>
      <c r="C40" s="34"/>
      <c r="D40" s="34"/>
      <c r="E40" s="34"/>
      <c r="F40" s="34"/>
      <c r="G40" s="34"/>
      <c r="H40" s="34"/>
      <c r="I40" s="34"/>
      <c r="J40" s="34"/>
      <c r="K40" s="34"/>
      <c r="L40" s="34"/>
      <c r="M40" s="34"/>
      <c r="N40" s="34"/>
      <c r="O40" s="34"/>
      <c r="P40" s="34"/>
      <c r="Q40" s="34"/>
    </row>
    <row r="41" spans="1:17" x14ac:dyDescent="0.3">
      <c r="A41" s="34"/>
      <c r="B41" s="34"/>
      <c r="C41" s="34"/>
      <c r="D41" s="34"/>
      <c r="E41" s="34"/>
      <c r="F41" s="34"/>
      <c r="G41" s="34"/>
      <c r="H41" s="34"/>
      <c r="I41" s="34"/>
      <c r="J41" s="34"/>
      <c r="K41" s="34"/>
      <c r="L41" s="34"/>
      <c r="M41" s="34"/>
      <c r="N41" s="34"/>
      <c r="O41" s="34"/>
      <c r="P41" s="34"/>
      <c r="Q41" s="34"/>
    </row>
    <row r="42" spans="1:17" x14ac:dyDescent="0.3">
      <c r="A42" s="34"/>
      <c r="B42" s="34"/>
      <c r="C42" s="34"/>
      <c r="D42" s="34"/>
      <c r="E42" s="34"/>
      <c r="F42" s="34"/>
      <c r="G42" s="34"/>
      <c r="H42" s="34"/>
      <c r="I42" s="34"/>
      <c r="J42" s="34"/>
      <c r="K42" s="34"/>
      <c r="L42" s="34"/>
      <c r="M42" s="34"/>
      <c r="N42" s="34"/>
      <c r="O42" s="34"/>
      <c r="P42" s="34"/>
      <c r="Q42" s="34"/>
    </row>
    <row r="43" spans="1:17" x14ac:dyDescent="0.3">
      <c r="A43" s="34"/>
      <c r="B43" s="34"/>
      <c r="C43" s="34"/>
      <c r="D43" s="34"/>
      <c r="E43" s="34"/>
      <c r="F43" s="34"/>
      <c r="G43" s="34"/>
      <c r="H43" s="34"/>
      <c r="I43" s="34"/>
      <c r="J43" s="34"/>
      <c r="K43" s="34"/>
      <c r="L43" s="34"/>
      <c r="M43" s="34"/>
      <c r="N43" s="34"/>
      <c r="O43" s="34"/>
      <c r="P43" s="34"/>
      <c r="Q43" s="34"/>
    </row>
    <row r="44" spans="1:17" ht="15.6" x14ac:dyDescent="0.3">
      <c r="A44" s="34"/>
      <c r="B44" s="36"/>
      <c r="C44" s="34"/>
      <c r="D44" s="34"/>
      <c r="E44" s="34"/>
      <c r="F44" s="34"/>
      <c r="G44" s="34"/>
      <c r="H44" s="34"/>
      <c r="I44" s="34"/>
      <c r="J44" s="89"/>
      <c r="K44" s="34"/>
      <c r="L44" s="34"/>
      <c r="M44" s="34"/>
      <c r="N44" s="34"/>
      <c r="O44" s="34"/>
      <c r="P44" s="34"/>
      <c r="Q44" s="34"/>
    </row>
    <row r="45" spans="1:17" x14ac:dyDescent="0.3">
      <c r="A45" s="34"/>
      <c r="B45" s="34"/>
      <c r="C45" s="34"/>
      <c r="D45" s="34"/>
      <c r="E45" s="34"/>
      <c r="F45" s="34"/>
      <c r="G45" s="34"/>
      <c r="H45" s="34"/>
      <c r="I45" s="34"/>
      <c r="J45" s="34"/>
      <c r="K45" s="34"/>
      <c r="L45" s="34"/>
      <c r="M45" s="34"/>
      <c r="N45" s="34"/>
      <c r="O45" s="34"/>
      <c r="P45" s="34"/>
      <c r="Q45" s="34"/>
    </row>
    <row r="46" spans="1:17" x14ac:dyDescent="0.3">
      <c r="A46" s="34"/>
      <c r="B46" s="34"/>
      <c r="C46" s="34"/>
      <c r="D46" s="34"/>
      <c r="E46" s="34"/>
      <c r="F46" s="34"/>
      <c r="G46" s="34"/>
      <c r="H46" s="34"/>
      <c r="I46" s="34"/>
      <c r="J46" s="34"/>
      <c r="K46" s="34"/>
      <c r="L46" s="34"/>
      <c r="M46" s="34"/>
      <c r="N46" s="34"/>
      <c r="O46" s="34"/>
      <c r="P46" s="34"/>
      <c r="Q46" s="34"/>
    </row>
    <row r="47" spans="1:17" x14ac:dyDescent="0.3">
      <c r="A47" s="34"/>
      <c r="B47" s="34"/>
      <c r="C47" s="34"/>
      <c r="D47" s="34"/>
      <c r="E47" s="34"/>
      <c r="F47" s="34"/>
      <c r="G47" s="34"/>
      <c r="H47" s="34"/>
      <c r="I47" s="34"/>
      <c r="J47" s="34"/>
      <c r="K47" s="34"/>
      <c r="L47" s="34"/>
      <c r="M47" s="34"/>
      <c r="N47" s="34"/>
      <c r="O47" s="34"/>
      <c r="P47" s="34"/>
      <c r="Q47" s="34"/>
    </row>
    <row r="48" spans="1:17" x14ac:dyDescent="0.3">
      <c r="A48" s="34"/>
      <c r="B48" s="34"/>
      <c r="C48" s="34"/>
      <c r="D48" s="34"/>
      <c r="E48" s="34"/>
      <c r="F48" s="34"/>
      <c r="G48" s="34"/>
      <c r="H48" s="34"/>
      <c r="I48" s="34"/>
      <c r="J48" s="34"/>
      <c r="K48" s="34"/>
      <c r="L48" s="34"/>
      <c r="M48" s="34"/>
      <c r="N48" s="34"/>
      <c r="O48" s="34"/>
      <c r="P48" s="34"/>
      <c r="Q48" s="34"/>
    </row>
    <row r="49" spans="1:17" x14ac:dyDescent="0.3">
      <c r="A49" s="34"/>
      <c r="B49" s="34"/>
      <c r="C49" s="34"/>
      <c r="D49" s="34"/>
      <c r="E49" s="34"/>
      <c r="F49" s="34"/>
      <c r="G49" s="34"/>
      <c r="H49" s="34"/>
      <c r="I49" s="34"/>
      <c r="J49" s="34"/>
      <c r="K49" s="34"/>
      <c r="L49" s="34"/>
      <c r="M49" s="34"/>
      <c r="N49" s="34"/>
      <c r="O49" s="34"/>
      <c r="P49" s="34"/>
      <c r="Q49" s="34"/>
    </row>
    <row r="50" spans="1:17" x14ac:dyDescent="0.3">
      <c r="A50" s="34"/>
      <c r="B50" s="34"/>
      <c r="C50" s="34"/>
      <c r="D50" s="34"/>
      <c r="E50" s="34"/>
      <c r="F50" s="34"/>
      <c r="G50" s="34"/>
      <c r="H50" s="34"/>
      <c r="I50" s="34"/>
      <c r="J50" s="34"/>
      <c r="K50" s="34"/>
      <c r="L50" s="34"/>
      <c r="M50" s="34"/>
      <c r="N50" s="34"/>
      <c r="O50" s="34"/>
      <c r="P50" s="34"/>
      <c r="Q50" s="34"/>
    </row>
    <row r="51" spans="1:17" x14ac:dyDescent="0.3">
      <c r="A51" s="34"/>
      <c r="B51" s="34"/>
      <c r="C51" s="34"/>
      <c r="D51" s="34"/>
      <c r="E51" s="34"/>
      <c r="F51" s="34"/>
      <c r="G51" s="34"/>
      <c r="H51" s="34"/>
      <c r="I51" s="34"/>
      <c r="J51" s="34"/>
      <c r="K51" s="34"/>
      <c r="L51" s="34"/>
      <c r="M51" s="34"/>
      <c r="N51" s="34"/>
      <c r="O51" s="34"/>
      <c r="P51" s="34"/>
      <c r="Q51" s="34"/>
    </row>
    <row r="52" spans="1:17" ht="15.6" x14ac:dyDescent="0.3">
      <c r="A52" s="34"/>
      <c r="B52" s="36" t="s">
        <v>153</v>
      </c>
      <c r="C52" s="34"/>
      <c r="D52" s="34"/>
      <c r="E52" s="34"/>
      <c r="F52" s="34"/>
      <c r="G52" s="34"/>
      <c r="H52" s="34"/>
      <c r="I52" s="34"/>
      <c r="J52" s="34"/>
      <c r="K52" s="34"/>
      <c r="L52" s="34"/>
      <c r="M52" s="34"/>
      <c r="N52" s="34"/>
      <c r="O52" s="34"/>
      <c r="P52" s="34"/>
      <c r="Q52" s="34"/>
    </row>
    <row r="53" spans="1:17" x14ac:dyDescent="0.3">
      <c r="A53" s="34"/>
      <c r="B53" s="34" t="s">
        <v>76</v>
      </c>
      <c r="C53" s="34"/>
      <c r="D53" s="34"/>
      <c r="E53" s="34"/>
      <c r="F53" s="34"/>
      <c r="G53" s="34"/>
      <c r="H53" s="34"/>
      <c r="I53" s="34"/>
      <c r="J53" s="34"/>
      <c r="K53" s="34"/>
      <c r="L53" s="34"/>
      <c r="M53" s="34"/>
      <c r="N53" s="34"/>
      <c r="O53" s="34"/>
      <c r="P53" s="34"/>
      <c r="Q53" s="34"/>
    </row>
    <row r="54" spans="1:17" x14ac:dyDescent="0.3">
      <c r="A54" s="34"/>
      <c r="B54" s="34" t="s">
        <v>158</v>
      </c>
      <c r="C54" s="34"/>
      <c r="D54" s="34"/>
      <c r="E54" s="34"/>
      <c r="F54" s="34"/>
      <c r="G54" s="34"/>
      <c r="H54" s="34"/>
      <c r="I54" s="34"/>
      <c r="J54" s="34"/>
      <c r="K54" s="34"/>
      <c r="L54" s="34"/>
      <c r="M54" s="34"/>
      <c r="N54" s="34"/>
      <c r="O54" s="34"/>
      <c r="P54" s="34"/>
      <c r="Q54" s="34"/>
    </row>
    <row r="55" spans="1:17" x14ac:dyDescent="0.3">
      <c r="A55" s="34"/>
      <c r="B55" s="34" t="s">
        <v>80</v>
      </c>
      <c r="C55" s="37" t="s">
        <v>14</v>
      </c>
      <c r="D55" s="37" t="s">
        <v>15</v>
      </c>
      <c r="E55" s="37" t="s">
        <v>16</v>
      </c>
      <c r="F55" s="34"/>
      <c r="G55" s="34"/>
      <c r="H55" s="34"/>
      <c r="I55" s="34"/>
      <c r="J55" s="34"/>
      <c r="K55" s="34"/>
      <c r="L55" s="34"/>
      <c r="M55" s="34"/>
      <c r="N55" s="34"/>
      <c r="O55" s="34"/>
      <c r="P55" s="34"/>
      <c r="Q55" s="34"/>
    </row>
    <row r="56" spans="1:17" x14ac:dyDescent="0.3">
      <c r="A56" s="34"/>
      <c r="B56" s="151"/>
      <c r="C56" s="151"/>
      <c r="D56" s="151"/>
      <c r="E56" s="151"/>
      <c r="F56" s="34"/>
      <c r="G56" s="34"/>
      <c r="H56" s="34"/>
      <c r="I56" s="34"/>
      <c r="J56" s="34"/>
      <c r="K56" s="34"/>
      <c r="L56" s="34"/>
      <c r="M56" s="34"/>
      <c r="N56" s="34"/>
      <c r="O56" s="34"/>
      <c r="P56" s="34"/>
      <c r="Q56" s="34"/>
    </row>
    <row r="57" spans="1:17" x14ac:dyDescent="0.3">
      <c r="A57" s="34"/>
      <c r="B57" s="151"/>
      <c r="C57" s="151"/>
      <c r="D57" s="151"/>
      <c r="E57" s="151"/>
      <c r="F57" s="34"/>
      <c r="G57" s="34"/>
      <c r="H57" s="34"/>
      <c r="I57" s="34"/>
      <c r="J57" s="34"/>
      <c r="K57" s="34"/>
      <c r="L57" s="34"/>
      <c r="M57" s="34"/>
      <c r="N57" s="34"/>
      <c r="O57" s="34"/>
      <c r="P57" s="34"/>
      <c r="Q57" s="34"/>
    </row>
    <row r="58" spans="1:17" x14ac:dyDescent="0.3">
      <c r="A58" s="34"/>
      <c r="B58" s="151"/>
      <c r="C58" s="151"/>
      <c r="D58" s="151"/>
      <c r="E58" s="151"/>
      <c r="F58" s="34"/>
      <c r="G58" s="34"/>
      <c r="H58" s="34"/>
      <c r="I58" s="34"/>
      <c r="J58" s="34"/>
      <c r="K58" s="34"/>
      <c r="L58" s="34"/>
      <c r="M58" s="34"/>
      <c r="N58" s="34"/>
      <c r="O58" s="34"/>
      <c r="P58" s="34"/>
      <c r="Q58" s="34"/>
    </row>
    <row r="59" spans="1:17" x14ac:dyDescent="0.3">
      <c r="A59" s="34"/>
      <c r="B59" s="34"/>
      <c r="C59" s="34"/>
      <c r="D59" s="34"/>
      <c r="E59" s="34"/>
      <c r="F59" s="34"/>
      <c r="G59" s="34"/>
      <c r="H59" s="34"/>
      <c r="I59" s="34"/>
      <c r="J59" s="34"/>
      <c r="K59" s="34"/>
      <c r="L59" s="34"/>
      <c r="M59" s="34"/>
      <c r="N59" s="34"/>
      <c r="O59" s="34"/>
      <c r="P59" s="34"/>
      <c r="Q59" s="34"/>
    </row>
    <row r="60" spans="1:17" x14ac:dyDescent="0.3">
      <c r="A60" s="34"/>
      <c r="B60" s="34"/>
      <c r="C60" s="34"/>
      <c r="D60" s="34"/>
      <c r="E60" s="34"/>
      <c r="F60" s="34"/>
      <c r="G60" s="34"/>
      <c r="H60" s="34"/>
      <c r="I60" s="34"/>
      <c r="J60" s="34"/>
      <c r="K60" s="34"/>
      <c r="L60" s="34"/>
      <c r="M60" s="34"/>
      <c r="N60" s="34"/>
      <c r="O60" s="34"/>
      <c r="P60" s="34"/>
      <c r="Q60" s="34"/>
    </row>
    <row r="61" spans="1:17" x14ac:dyDescent="0.3">
      <c r="A61" s="34"/>
      <c r="B61" s="34"/>
      <c r="C61" s="34"/>
      <c r="D61" s="34"/>
      <c r="E61" s="34"/>
      <c r="F61" s="34"/>
      <c r="G61" s="34"/>
      <c r="H61" s="34"/>
      <c r="I61" s="34"/>
      <c r="J61" s="34"/>
      <c r="K61" s="34"/>
      <c r="L61" s="34"/>
      <c r="M61" s="34"/>
      <c r="N61" s="34"/>
      <c r="O61" s="34"/>
      <c r="P61" s="34"/>
      <c r="Q61" s="34"/>
    </row>
    <row r="62" spans="1:17" x14ac:dyDescent="0.3">
      <c r="A62" s="34"/>
      <c r="B62" s="34"/>
      <c r="C62" s="34"/>
      <c r="D62" s="34"/>
      <c r="E62" s="34"/>
      <c r="F62" s="34"/>
      <c r="G62" s="34"/>
      <c r="H62" s="34"/>
      <c r="I62" s="34"/>
      <c r="J62" s="34"/>
      <c r="K62" s="34"/>
      <c r="L62" s="34"/>
      <c r="M62" s="34"/>
      <c r="N62" s="34"/>
      <c r="O62" s="34"/>
      <c r="P62" s="34"/>
      <c r="Q62" s="34"/>
    </row>
    <row r="63" spans="1:17" x14ac:dyDescent="0.3">
      <c r="A63" s="34"/>
      <c r="B63" s="34"/>
      <c r="C63" s="34"/>
      <c r="D63" s="34"/>
      <c r="E63" s="34"/>
      <c r="F63" s="34"/>
      <c r="G63" s="34"/>
      <c r="H63" s="34"/>
      <c r="I63" s="34"/>
      <c r="J63" s="34"/>
      <c r="K63" s="34"/>
      <c r="L63" s="34"/>
      <c r="M63" s="34"/>
      <c r="N63" s="34"/>
      <c r="O63" s="34"/>
      <c r="P63" s="34"/>
      <c r="Q63" s="34"/>
    </row>
    <row r="64" spans="1:17" x14ac:dyDescent="0.3">
      <c r="A64" s="34"/>
      <c r="B64" s="34"/>
      <c r="C64" s="34"/>
      <c r="D64" s="34"/>
      <c r="E64" s="34"/>
      <c r="F64" s="34"/>
      <c r="G64" s="34"/>
      <c r="H64" s="34"/>
      <c r="I64" s="34"/>
      <c r="J64" s="34"/>
      <c r="K64" s="34"/>
      <c r="L64" s="34"/>
      <c r="M64" s="34"/>
      <c r="N64" s="34"/>
      <c r="O64" s="34"/>
      <c r="P64" s="34"/>
      <c r="Q64" s="34"/>
    </row>
    <row r="65" spans="1:17" x14ac:dyDescent="0.3">
      <c r="A65" s="34"/>
      <c r="B65" s="34"/>
      <c r="C65" s="34"/>
      <c r="D65" s="34"/>
      <c r="E65" s="34"/>
      <c r="F65" s="34"/>
      <c r="G65" s="34"/>
      <c r="H65" s="34"/>
      <c r="I65" s="34"/>
      <c r="J65" s="34"/>
      <c r="K65" s="34"/>
      <c r="L65" s="34"/>
      <c r="M65" s="34"/>
      <c r="N65" s="34"/>
      <c r="O65" s="34"/>
      <c r="P65" s="34"/>
      <c r="Q65" s="34"/>
    </row>
    <row r="66" spans="1:17" x14ac:dyDescent="0.3">
      <c r="A66" s="34"/>
      <c r="B66" s="34"/>
      <c r="C66" s="34"/>
      <c r="D66" s="34"/>
      <c r="E66" s="34"/>
      <c r="F66" s="34"/>
      <c r="G66" s="34"/>
      <c r="H66" s="34"/>
      <c r="I66" s="34"/>
      <c r="J66" s="34"/>
      <c r="K66" s="34"/>
      <c r="L66" s="34"/>
      <c r="M66" s="34"/>
      <c r="N66" s="34"/>
      <c r="O66" s="34"/>
      <c r="P66" s="34"/>
      <c r="Q66" s="34"/>
    </row>
    <row r="67" spans="1:17" x14ac:dyDescent="0.3">
      <c r="A67" s="34"/>
      <c r="B67" s="34"/>
      <c r="C67" s="34"/>
      <c r="D67" s="34"/>
      <c r="E67" s="34"/>
      <c r="F67" s="34"/>
      <c r="G67" s="34"/>
      <c r="H67" s="34"/>
      <c r="I67" s="34"/>
      <c r="J67" s="34"/>
      <c r="K67" s="34"/>
      <c r="L67" s="34"/>
      <c r="M67" s="34"/>
      <c r="N67" s="34"/>
      <c r="O67" s="34"/>
      <c r="P67" s="34"/>
      <c r="Q67" s="34"/>
    </row>
    <row r="68" spans="1:17" x14ac:dyDescent="0.3">
      <c r="A68" s="34"/>
      <c r="B68" s="34"/>
      <c r="C68" s="34"/>
      <c r="D68" s="34"/>
      <c r="E68" s="34"/>
      <c r="F68" s="34"/>
      <c r="G68" s="34"/>
      <c r="H68" s="34"/>
      <c r="I68" s="34"/>
      <c r="J68" s="34"/>
      <c r="K68" s="34"/>
      <c r="L68" s="34"/>
      <c r="M68" s="34"/>
      <c r="N68" s="34"/>
      <c r="O68" s="34"/>
      <c r="P68" s="34"/>
      <c r="Q68" s="34"/>
    </row>
    <row r="69" spans="1:17" x14ac:dyDescent="0.3">
      <c r="A69" s="34"/>
      <c r="B69" s="34"/>
      <c r="C69" s="34"/>
      <c r="D69" s="34"/>
      <c r="E69" s="34"/>
      <c r="F69" s="34"/>
      <c r="G69" s="34"/>
      <c r="H69" s="34"/>
      <c r="I69" s="34"/>
      <c r="J69" s="34"/>
      <c r="K69" s="34"/>
      <c r="L69" s="34"/>
      <c r="M69" s="34"/>
      <c r="N69" s="34"/>
      <c r="O69" s="34"/>
      <c r="P69" s="34"/>
      <c r="Q69" s="34"/>
    </row>
    <row r="70" spans="1:17" x14ac:dyDescent="0.3">
      <c r="A70" s="34"/>
      <c r="B70" s="34"/>
      <c r="C70" s="34"/>
      <c r="D70" s="34"/>
      <c r="E70" s="34"/>
      <c r="F70" s="34"/>
      <c r="G70" s="34"/>
      <c r="H70" s="34"/>
      <c r="I70" s="34"/>
      <c r="J70" s="34"/>
      <c r="K70" s="34"/>
      <c r="L70" s="34"/>
      <c r="M70" s="34"/>
      <c r="N70" s="34"/>
      <c r="O70" s="34"/>
      <c r="P70" s="34"/>
      <c r="Q70" s="34"/>
    </row>
    <row r="71" spans="1:17" x14ac:dyDescent="0.3">
      <c r="A71" s="34"/>
      <c r="B71" s="34"/>
      <c r="C71" s="34"/>
      <c r="D71" s="34"/>
      <c r="E71" s="34"/>
      <c r="F71" s="34"/>
      <c r="G71" s="34"/>
      <c r="H71" s="34"/>
      <c r="I71" s="34"/>
      <c r="J71" s="34"/>
      <c r="K71" s="34"/>
      <c r="L71" s="34"/>
      <c r="M71" s="34"/>
      <c r="N71" s="34"/>
      <c r="O71" s="34"/>
      <c r="P71" s="34"/>
      <c r="Q71" s="34"/>
    </row>
    <row r="72" spans="1:17" x14ac:dyDescent="0.3">
      <c r="A72" s="34"/>
      <c r="B72" s="34"/>
      <c r="C72" s="34"/>
      <c r="D72" s="34"/>
      <c r="E72" s="34"/>
      <c r="F72" s="34"/>
      <c r="G72" s="34"/>
      <c r="H72" s="34"/>
      <c r="I72" s="34"/>
      <c r="J72" s="34"/>
      <c r="K72" s="34"/>
      <c r="L72" s="34"/>
      <c r="M72" s="34"/>
      <c r="N72" s="34"/>
      <c r="O72" s="34"/>
      <c r="P72" s="34"/>
      <c r="Q72" s="34"/>
    </row>
    <row r="73" spans="1:17" x14ac:dyDescent="0.3">
      <c r="A73" s="34"/>
      <c r="B73" s="34"/>
      <c r="C73" s="34"/>
      <c r="D73" s="34"/>
      <c r="E73" s="34"/>
      <c r="F73" s="34"/>
      <c r="G73" s="34"/>
      <c r="H73" s="34"/>
      <c r="I73" s="34"/>
      <c r="J73" s="34"/>
      <c r="K73" s="34"/>
      <c r="L73" s="34"/>
      <c r="M73" s="34"/>
      <c r="N73" s="34"/>
      <c r="O73" s="34"/>
      <c r="P73" s="34"/>
      <c r="Q73" s="34"/>
    </row>
    <row r="74" spans="1:17" x14ac:dyDescent="0.3">
      <c r="A74" s="34"/>
      <c r="B74" s="34"/>
      <c r="C74" s="34"/>
      <c r="D74" s="34"/>
      <c r="E74" s="34"/>
      <c r="F74" s="34"/>
      <c r="G74" s="34"/>
      <c r="H74" s="34"/>
      <c r="I74" s="34"/>
      <c r="J74" s="34"/>
      <c r="K74" s="34"/>
      <c r="L74" s="34"/>
      <c r="M74" s="34"/>
      <c r="N74" s="34"/>
      <c r="O74" s="34"/>
      <c r="P74" s="34"/>
      <c r="Q74" s="34"/>
    </row>
    <row r="75" spans="1:17" x14ac:dyDescent="0.3">
      <c r="A75" s="34"/>
      <c r="B75" s="34"/>
      <c r="C75" s="34"/>
      <c r="D75" s="34"/>
      <c r="E75" s="34"/>
      <c r="F75" s="34"/>
      <c r="G75" s="34"/>
      <c r="H75" s="34"/>
      <c r="I75" s="34"/>
      <c r="J75" s="34"/>
      <c r="K75" s="34"/>
      <c r="L75" s="34"/>
      <c r="M75" s="34"/>
      <c r="N75" s="34"/>
      <c r="O75" s="34"/>
      <c r="P75" s="34"/>
      <c r="Q75" s="34"/>
    </row>
    <row r="76" spans="1:17" x14ac:dyDescent="0.3">
      <c r="A76" s="34"/>
      <c r="B76" s="34"/>
      <c r="C76" s="34"/>
      <c r="D76" s="34"/>
      <c r="E76" s="34"/>
      <c r="F76" s="34"/>
      <c r="G76" s="34"/>
      <c r="H76" s="34"/>
      <c r="I76" s="34"/>
      <c r="J76" s="34"/>
      <c r="K76" s="34"/>
      <c r="L76" s="34"/>
      <c r="M76" s="34"/>
      <c r="N76" s="34"/>
      <c r="O76" s="34"/>
      <c r="P76" s="34"/>
      <c r="Q76" s="34"/>
    </row>
    <row r="77" spans="1:17" x14ac:dyDescent="0.3">
      <c r="A77" s="34"/>
      <c r="B77" s="34"/>
      <c r="C77" s="34"/>
      <c r="D77" s="34"/>
      <c r="E77" s="34"/>
      <c r="F77" s="34"/>
      <c r="G77" s="34"/>
      <c r="H77" s="34"/>
      <c r="I77" s="34"/>
      <c r="J77" s="34"/>
      <c r="K77" s="34"/>
      <c r="L77" s="34"/>
      <c r="M77" s="34"/>
      <c r="N77" s="34"/>
      <c r="O77" s="34"/>
      <c r="P77" s="34"/>
      <c r="Q77" s="34"/>
    </row>
    <row r="78" spans="1:17" x14ac:dyDescent="0.3">
      <c r="A78" s="34"/>
      <c r="B78" s="34"/>
      <c r="C78" s="34"/>
      <c r="D78" s="34"/>
      <c r="E78" s="34"/>
      <c r="F78" s="34"/>
      <c r="G78" s="34"/>
      <c r="H78" s="34"/>
      <c r="I78" s="34"/>
      <c r="J78" s="34"/>
      <c r="K78" s="34"/>
      <c r="L78" s="34"/>
      <c r="M78" s="34"/>
      <c r="N78" s="34"/>
      <c r="O78" s="34"/>
      <c r="P78" s="34"/>
      <c r="Q78" s="34"/>
    </row>
    <row r="79" spans="1:17" x14ac:dyDescent="0.3">
      <c r="A79" s="34"/>
      <c r="B79" s="34"/>
      <c r="C79" s="34"/>
      <c r="D79" s="34"/>
      <c r="E79" s="34"/>
      <c r="F79" s="34"/>
      <c r="G79" s="34"/>
      <c r="H79" s="34"/>
      <c r="I79" s="34"/>
      <c r="J79" s="34"/>
      <c r="K79" s="34"/>
      <c r="L79" s="34"/>
      <c r="M79" s="34"/>
      <c r="N79" s="34"/>
      <c r="O79" s="34"/>
      <c r="P79" s="34"/>
      <c r="Q79" s="34"/>
    </row>
    <row r="80" spans="1:17" x14ac:dyDescent="0.3">
      <c r="A80" s="34"/>
      <c r="B80" s="34"/>
      <c r="C80" s="34"/>
      <c r="D80" s="34"/>
      <c r="E80" s="34"/>
      <c r="F80" s="34"/>
      <c r="G80" s="34"/>
      <c r="H80" s="34"/>
      <c r="I80" s="34"/>
      <c r="J80" s="34"/>
      <c r="K80" s="34"/>
      <c r="L80" s="34"/>
      <c r="M80" s="34"/>
      <c r="N80" s="34"/>
      <c r="O80" s="34"/>
      <c r="P80" s="34"/>
      <c r="Q80" s="34"/>
    </row>
    <row r="81" spans="1:17" x14ac:dyDescent="0.3">
      <c r="A81" s="34"/>
      <c r="B81" s="34"/>
      <c r="C81" s="34"/>
      <c r="D81" s="34"/>
      <c r="E81" s="34"/>
      <c r="F81" s="34"/>
      <c r="G81" s="34"/>
      <c r="H81" s="34"/>
      <c r="I81" s="34"/>
      <c r="J81" s="34"/>
      <c r="K81" s="34"/>
      <c r="L81" s="34"/>
      <c r="M81" s="34"/>
      <c r="N81" s="34"/>
      <c r="O81" s="34"/>
      <c r="P81" s="34"/>
      <c r="Q81" s="34"/>
    </row>
    <row r="82" spans="1:17" x14ac:dyDescent="0.3">
      <c r="A82" s="34"/>
      <c r="B82" s="34"/>
      <c r="C82" s="34"/>
      <c r="D82" s="34"/>
      <c r="E82" s="34"/>
      <c r="F82" s="34"/>
      <c r="G82" s="34"/>
      <c r="H82" s="34"/>
      <c r="I82" s="34"/>
      <c r="J82" s="34"/>
      <c r="K82" s="34"/>
      <c r="L82" s="34"/>
      <c r="M82" s="34"/>
      <c r="N82" s="34"/>
      <c r="O82" s="34"/>
      <c r="P82" s="34"/>
      <c r="Q82" s="34"/>
    </row>
    <row r="83" spans="1:17" x14ac:dyDescent="0.3">
      <c r="A83" s="34"/>
      <c r="B83" s="34"/>
      <c r="C83" s="34"/>
      <c r="D83" s="34"/>
      <c r="E83" s="34"/>
      <c r="F83" s="34"/>
      <c r="G83" s="34"/>
      <c r="H83" s="34"/>
      <c r="I83" s="34"/>
      <c r="J83" s="34"/>
      <c r="K83" s="34"/>
      <c r="L83" s="34"/>
      <c r="M83" s="34"/>
      <c r="N83" s="34"/>
      <c r="O83" s="34"/>
      <c r="P83" s="34"/>
      <c r="Q83" s="34"/>
    </row>
    <row r="84" spans="1:17" x14ac:dyDescent="0.3">
      <c r="A84" s="34"/>
      <c r="B84" s="34"/>
      <c r="C84" s="34"/>
      <c r="D84" s="34"/>
      <c r="E84" s="34"/>
      <c r="F84" s="34"/>
      <c r="G84" s="34"/>
      <c r="H84" s="34"/>
      <c r="I84" s="34"/>
      <c r="J84" s="34"/>
      <c r="K84" s="34"/>
      <c r="L84" s="34"/>
      <c r="M84" s="34"/>
      <c r="N84" s="34"/>
      <c r="O84" s="34"/>
      <c r="P84" s="34"/>
      <c r="Q84" s="34"/>
    </row>
    <row r="85" spans="1:17" x14ac:dyDescent="0.3">
      <c r="A85" s="34"/>
      <c r="B85" s="34"/>
      <c r="C85" s="34"/>
      <c r="D85" s="34"/>
      <c r="E85" s="34"/>
      <c r="F85" s="34"/>
      <c r="G85" s="34"/>
      <c r="H85" s="34"/>
      <c r="I85" s="34"/>
      <c r="J85" s="34"/>
      <c r="K85" s="34"/>
      <c r="L85" s="34"/>
      <c r="M85" s="34"/>
      <c r="N85" s="34"/>
      <c r="O85" s="34"/>
      <c r="P85" s="34"/>
      <c r="Q85" s="34"/>
    </row>
    <row r="86" spans="1:17" x14ac:dyDescent="0.3">
      <c r="A86" s="34"/>
      <c r="B86" s="34"/>
      <c r="C86" s="34"/>
      <c r="D86" s="34"/>
      <c r="E86" s="34"/>
      <c r="F86" s="34"/>
      <c r="G86" s="34"/>
      <c r="H86" s="34"/>
      <c r="I86" s="34"/>
      <c r="J86" s="34"/>
      <c r="K86" s="34"/>
      <c r="L86" s="34"/>
      <c r="M86" s="34"/>
      <c r="N86" s="34"/>
      <c r="O86" s="34"/>
      <c r="P86" s="34"/>
      <c r="Q86" s="34"/>
    </row>
    <row r="87" spans="1:17" x14ac:dyDescent="0.3">
      <c r="A87" s="34"/>
      <c r="B87" s="34"/>
      <c r="C87" s="34"/>
      <c r="D87" s="34"/>
      <c r="E87" s="34"/>
      <c r="F87" s="34"/>
      <c r="G87" s="34"/>
      <c r="H87" s="34"/>
      <c r="I87" s="34"/>
      <c r="J87" s="34"/>
      <c r="K87" s="34"/>
      <c r="L87" s="34"/>
      <c r="M87" s="34"/>
      <c r="N87" s="34"/>
      <c r="O87" s="34"/>
      <c r="P87" s="34"/>
      <c r="Q87" s="34"/>
    </row>
    <row r="88" spans="1:17" x14ac:dyDescent="0.3">
      <c r="A88" s="34"/>
      <c r="B88" s="34"/>
      <c r="C88" s="34"/>
      <c r="D88" s="34"/>
      <c r="E88" s="34"/>
      <c r="F88" s="34"/>
      <c r="G88" s="34"/>
      <c r="H88" s="34"/>
      <c r="I88" s="34"/>
      <c r="J88" s="34"/>
      <c r="K88" s="34"/>
      <c r="L88" s="34"/>
      <c r="M88" s="34"/>
      <c r="N88" s="34"/>
      <c r="O88" s="34"/>
      <c r="P88" s="34"/>
      <c r="Q88" s="34"/>
    </row>
    <row r="89" spans="1:17" x14ac:dyDescent="0.3">
      <c r="A89" s="34"/>
      <c r="B89" s="34"/>
      <c r="C89" s="34"/>
      <c r="D89" s="34"/>
      <c r="E89" s="34"/>
      <c r="F89" s="34"/>
      <c r="G89" s="34"/>
      <c r="H89" s="34"/>
      <c r="I89" s="34"/>
      <c r="J89" s="34"/>
      <c r="K89" s="34"/>
      <c r="L89" s="34"/>
      <c r="M89" s="34"/>
      <c r="N89" s="34"/>
      <c r="O89" s="34"/>
      <c r="P89" s="34"/>
      <c r="Q89" s="34"/>
    </row>
    <row r="90" spans="1:17" x14ac:dyDescent="0.3">
      <c r="A90" s="34"/>
      <c r="B90" s="34"/>
      <c r="C90" s="34"/>
      <c r="D90" s="34"/>
      <c r="E90" s="34"/>
      <c r="F90" s="34"/>
      <c r="G90" s="34"/>
      <c r="H90" s="34"/>
      <c r="I90" s="34"/>
      <c r="J90" s="34"/>
      <c r="K90" s="34"/>
      <c r="L90" s="34"/>
      <c r="M90" s="34"/>
      <c r="N90" s="34"/>
      <c r="O90" s="34"/>
      <c r="P90" s="34"/>
      <c r="Q90" s="34"/>
    </row>
    <row r="91" spans="1:17" x14ac:dyDescent="0.3">
      <c r="A91" s="34"/>
      <c r="B91" s="34"/>
      <c r="C91" s="34"/>
      <c r="D91" s="34"/>
      <c r="E91" s="34"/>
      <c r="F91" s="34"/>
      <c r="G91" s="34"/>
      <c r="H91" s="34"/>
      <c r="I91" s="34"/>
      <c r="J91" s="34"/>
      <c r="K91" s="34"/>
      <c r="L91" s="34"/>
      <c r="M91" s="34"/>
      <c r="N91" s="34"/>
      <c r="O91" s="34"/>
      <c r="P91" s="34"/>
      <c r="Q91" s="34"/>
    </row>
    <row r="92" spans="1:17" x14ac:dyDescent="0.3">
      <c r="A92" s="34"/>
      <c r="B92" s="34"/>
      <c r="C92" s="34"/>
      <c r="D92" s="34"/>
      <c r="E92" s="34"/>
      <c r="F92" s="34"/>
      <c r="G92" s="34"/>
      <c r="H92" s="34"/>
      <c r="I92" s="34"/>
      <c r="J92" s="34"/>
      <c r="K92" s="34"/>
      <c r="L92" s="34"/>
      <c r="M92" s="34"/>
      <c r="N92" s="34"/>
      <c r="O92" s="34"/>
      <c r="P92" s="34"/>
      <c r="Q92" s="34"/>
    </row>
    <row r="93" spans="1:17" x14ac:dyDescent="0.3">
      <c r="A93" s="34"/>
      <c r="B93" s="34"/>
      <c r="C93" s="34"/>
      <c r="D93" s="34"/>
      <c r="E93" s="34"/>
      <c r="F93" s="34"/>
      <c r="G93" s="34"/>
      <c r="H93" s="34"/>
      <c r="I93" s="34"/>
      <c r="J93" s="34"/>
      <c r="K93" s="34"/>
      <c r="L93" s="34"/>
      <c r="M93" s="34"/>
      <c r="N93" s="34"/>
      <c r="O93" s="34"/>
      <c r="P93" s="34"/>
      <c r="Q93" s="34"/>
    </row>
    <row r="94" spans="1:17" x14ac:dyDescent="0.3">
      <c r="A94" s="34"/>
      <c r="B94" s="34"/>
      <c r="C94" s="34"/>
      <c r="D94" s="34"/>
      <c r="E94" s="34"/>
      <c r="F94" s="34"/>
      <c r="G94" s="34"/>
      <c r="H94" s="34"/>
      <c r="I94" s="34"/>
      <c r="J94" s="34"/>
      <c r="K94" s="34"/>
      <c r="L94" s="34"/>
      <c r="M94" s="34"/>
      <c r="N94" s="34"/>
      <c r="O94" s="34"/>
      <c r="P94" s="34"/>
      <c r="Q94" s="34"/>
    </row>
    <row r="95" spans="1:17" x14ac:dyDescent="0.3">
      <c r="A95" s="34"/>
      <c r="B95" s="34"/>
      <c r="C95" s="34"/>
      <c r="D95" s="34"/>
      <c r="E95" s="34"/>
      <c r="F95" s="34"/>
      <c r="G95" s="34"/>
      <c r="H95" s="34"/>
      <c r="I95" s="34"/>
      <c r="J95" s="34"/>
      <c r="K95" s="34"/>
      <c r="L95" s="34"/>
      <c r="M95" s="34"/>
      <c r="N95" s="34"/>
      <c r="O95" s="34"/>
      <c r="P95" s="34"/>
      <c r="Q95" s="34"/>
    </row>
    <row r="96" spans="1:17" x14ac:dyDescent="0.3">
      <c r="A96" s="34"/>
      <c r="B96" s="34"/>
      <c r="C96" s="34"/>
      <c r="D96" s="34"/>
      <c r="E96" s="34"/>
      <c r="F96" s="34"/>
      <c r="G96" s="34"/>
      <c r="H96" s="34"/>
      <c r="I96" s="34"/>
      <c r="J96" s="34"/>
      <c r="K96" s="34"/>
      <c r="L96" s="34"/>
      <c r="M96" s="34"/>
      <c r="N96" s="34"/>
      <c r="O96" s="34"/>
      <c r="P96" s="34"/>
      <c r="Q96" s="34"/>
    </row>
    <row r="97" spans="1:17" x14ac:dyDescent="0.3">
      <c r="A97" s="34"/>
      <c r="B97" s="34"/>
      <c r="C97" s="34"/>
      <c r="D97" s="34"/>
      <c r="E97" s="34"/>
      <c r="F97" s="34"/>
      <c r="G97" s="34"/>
      <c r="H97" s="34"/>
      <c r="I97" s="34"/>
      <c r="J97" s="34"/>
      <c r="K97" s="34"/>
      <c r="L97" s="34"/>
      <c r="M97" s="34"/>
      <c r="N97" s="34"/>
      <c r="O97" s="34"/>
      <c r="P97" s="34"/>
      <c r="Q97" s="34"/>
    </row>
    <row r="98" spans="1:17" x14ac:dyDescent="0.3">
      <c r="A98" s="34"/>
      <c r="B98" s="34"/>
      <c r="C98" s="34"/>
      <c r="D98" s="34"/>
      <c r="E98" s="34"/>
      <c r="F98" s="34"/>
      <c r="G98" s="34"/>
      <c r="H98" s="34"/>
      <c r="I98" s="34"/>
      <c r="J98" s="34"/>
      <c r="K98" s="34"/>
      <c r="L98" s="34"/>
      <c r="M98" s="34"/>
      <c r="N98" s="34"/>
      <c r="O98" s="34"/>
      <c r="P98" s="34"/>
      <c r="Q98" s="34"/>
    </row>
    <row r="99" spans="1:17" x14ac:dyDescent="0.3">
      <c r="A99" s="34"/>
      <c r="B99" s="34"/>
      <c r="C99" s="34"/>
      <c r="D99" s="34"/>
      <c r="E99" s="34"/>
      <c r="F99" s="34"/>
      <c r="G99" s="34"/>
      <c r="H99" s="34"/>
      <c r="I99" s="34"/>
      <c r="J99" s="34"/>
      <c r="K99" s="34"/>
      <c r="L99" s="34"/>
      <c r="M99" s="34"/>
      <c r="N99" s="34"/>
      <c r="O99" s="34"/>
      <c r="P99" s="34"/>
      <c r="Q99" s="34"/>
    </row>
    <row r="100" spans="1:17" x14ac:dyDescent="0.3">
      <c r="A100" s="34"/>
      <c r="B100" s="34"/>
      <c r="C100" s="34"/>
      <c r="D100" s="34"/>
      <c r="E100" s="34"/>
      <c r="F100" s="34"/>
      <c r="G100" s="34"/>
      <c r="H100" s="34"/>
      <c r="I100" s="34"/>
      <c r="J100" s="34"/>
      <c r="K100" s="34"/>
      <c r="L100" s="34"/>
      <c r="M100" s="34"/>
      <c r="N100" s="34"/>
      <c r="O100" s="34"/>
      <c r="P100" s="34"/>
      <c r="Q100" s="34"/>
    </row>
    <row r="101" spans="1:17" x14ac:dyDescent="0.3">
      <c r="A101" s="34"/>
      <c r="B101" s="34"/>
      <c r="C101" s="34"/>
      <c r="D101" s="34"/>
      <c r="E101" s="34"/>
      <c r="F101" s="34"/>
      <c r="G101" s="34"/>
      <c r="H101" s="34"/>
      <c r="I101" s="34"/>
      <c r="J101" s="34"/>
      <c r="K101" s="34"/>
      <c r="L101" s="34"/>
      <c r="M101" s="34"/>
      <c r="N101" s="34"/>
      <c r="O101" s="34"/>
      <c r="P101" s="34"/>
      <c r="Q101" s="34"/>
    </row>
    <row r="102" spans="1:17" x14ac:dyDescent="0.3">
      <c r="A102" s="34"/>
      <c r="B102" s="34"/>
      <c r="C102" s="34"/>
      <c r="D102" s="34"/>
      <c r="E102" s="34"/>
      <c r="F102" s="34"/>
      <c r="G102" s="34"/>
      <c r="H102" s="34"/>
      <c r="I102" s="34"/>
      <c r="J102" s="34"/>
      <c r="K102" s="34"/>
      <c r="L102" s="34"/>
      <c r="M102" s="34"/>
      <c r="N102" s="34"/>
      <c r="O102" s="34"/>
      <c r="P102" s="34"/>
      <c r="Q102" s="34"/>
    </row>
    <row r="103" spans="1:17" x14ac:dyDescent="0.3">
      <c r="A103" s="34"/>
      <c r="B103" s="34"/>
      <c r="C103" s="34"/>
      <c r="D103" s="34"/>
      <c r="E103" s="34"/>
      <c r="F103" s="34"/>
      <c r="G103" s="34"/>
      <c r="H103" s="34"/>
      <c r="I103" s="34"/>
      <c r="J103" s="34"/>
      <c r="K103" s="34"/>
      <c r="L103" s="34"/>
      <c r="M103" s="34"/>
      <c r="N103" s="34"/>
      <c r="O103" s="34"/>
      <c r="P103" s="34"/>
      <c r="Q103" s="34"/>
    </row>
    <row r="104" spans="1:17" x14ac:dyDescent="0.3">
      <c r="A104" s="34"/>
      <c r="B104" s="34"/>
      <c r="C104" s="34"/>
      <c r="D104" s="34"/>
      <c r="E104" s="34"/>
      <c r="F104" s="34"/>
      <c r="G104" s="34"/>
      <c r="H104" s="34"/>
      <c r="I104" s="34"/>
      <c r="J104" s="34"/>
      <c r="K104" s="34"/>
      <c r="L104" s="34"/>
      <c r="M104" s="34"/>
      <c r="N104" s="34"/>
      <c r="O104" s="34"/>
      <c r="P104" s="34"/>
      <c r="Q104" s="34"/>
    </row>
    <row r="105" spans="1:17" x14ac:dyDescent="0.3">
      <c r="A105" s="34"/>
      <c r="B105" s="34"/>
      <c r="C105" s="34"/>
      <c r="D105" s="34"/>
      <c r="E105" s="34"/>
      <c r="F105" s="34"/>
      <c r="G105" s="34"/>
      <c r="H105" s="34"/>
      <c r="I105" s="34"/>
      <c r="J105" s="34"/>
      <c r="K105" s="34"/>
      <c r="L105" s="34"/>
      <c r="M105" s="34"/>
      <c r="N105" s="34"/>
      <c r="O105" s="34"/>
      <c r="P105" s="34"/>
      <c r="Q105" s="34"/>
    </row>
    <row r="106" spans="1:17" x14ac:dyDescent="0.3">
      <c r="A106" s="34"/>
      <c r="B106" s="34"/>
      <c r="C106" s="34"/>
      <c r="D106" s="34"/>
      <c r="E106" s="34"/>
      <c r="F106" s="34"/>
      <c r="G106" s="34"/>
      <c r="H106" s="34"/>
      <c r="I106" s="34"/>
      <c r="J106" s="34"/>
      <c r="K106" s="34"/>
      <c r="L106" s="34"/>
      <c r="M106" s="34"/>
      <c r="N106" s="34"/>
      <c r="O106" s="34"/>
      <c r="P106" s="34"/>
      <c r="Q106" s="34"/>
    </row>
    <row r="107" spans="1:17" x14ac:dyDescent="0.3">
      <c r="A107" s="34"/>
      <c r="B107" s="34"/>
      <c r="C107" s="34"/>
      <c r="D107" s="34"/>
      <c r="E107" s="34"/>
      <c r="F107" s="34"/>
      <c r="G107" s="34"/>
      <c r="H107" s="34"/>
      <c r="I107" s="34"/>
      <c r="J107" s="34"/>
      <c r="K107" s="34"/>
      <c r="L107" s="34"/>
      <c r="M107" s="34"/>
      <c r="N107" s="34"/>
      <c r="O107" s="34"/>
      <c r="P107" s="34"/>
      <c r="Q107" s="34"/>
    </row>
    <row r="108" spans="1:17" x14ac:dyDescent="0.3">
      <c r="A108" s="34"/>
      <c r="B108" s="34"/>
      <c r="C108" s="34"/>
      <c r="D108" s="34"/>
      <c r="E108" s="34"/>
      <c r="F108" s="34"/>
      <c r="G108" s="34"/>
      <c r="H108" s="34"/>
      <c r="I108" s="34"/>
      <c r="J108" s="34"/>
      <c r="K108" s="34"/>
      <c r="L108" s="34"/>
      <c r="M108" s="34"/>
      <c r="N108" s="34"/>
      <c r="O108" s="34"/>
      <c r="P108" s="34"/>
      <c r="Q108" s="34"/>
    </row>
    <row r="109" spans="1:17" x14ac:dyDescent="0.3">
      <c r="A109" s="34"/>
      <c r="B109" s="34"/>
      <c r="C109" s="34"/>
      <c r="D109" s="34"/>
      <c r="E109" s="34"/>
      <c r="F109" s="34"/>
      <c r="G109" s="34"/>
      <c r="H109" s="34"/>
      <c r="I109" s="34"/>
      <c r="J109" s="34"/>
      <c r="K109" s="34"/>
      <c r="L109" s="34"/>
      <c r="M109" s="34"/>
      <c r="N109" s="34"/>
      <c r="O109" s="34"/>
      <c r="P109" s="34"/>
      <c r="Q109" s="34"/>
    </row>
    <row r="110" spans="1:17" x14ac:dyDescent="0.3">
      <c r="A110" s="34"/>
      <c r="B110" s="34"/>
      <c r="C110" s="34"/>
      <c r="D110" s="34"/>
      <c r="E110" s="34"/>
      <c r="F110" s="34"/>
      <c r="G110" s="34"/>
      <c r="H110" s="34"/>
      <c r="I110" s="34"/>
      <c r="J110" s="34"/>
      <c r="K110" s="34"/>
      <c r="L110" s="34"/>
      <c r="M110" s="34"/>
      <c r="N110" s="34"/>
      <c r="O110" s="34"/>
      <c r="P110" s="34"/>
      <c r="Q110" s="34"/>
    </row>
    <row r="111" spans="1:17" x14ac:dyDescent="0.3">
      <c r="A111" s="34"/>
      <c r="B111" s="34"/>
      <c r="C111" s="34"/>
      <c r="D111" s="34"/>
      <c r="E111" s="34"/>
      <c r="F111" s="34"/>
      <c r="G111" s="34"/>
      <c r="H111" s="34"/>
      <c r="I111" s="34"/>
      <c r="J111" s="34"/>
      <c r="K111" s="34"/>
      <c r="L111" s="34"/>
      <c r="M111" s="34"/>
      <c r="N111" s="34"/>
      <c r="O111" s="34"/>
      <c r="P111" s="34"/>
      <c r="Q111" s="34"/>
    </row>
    <row r="112" spans="1:17" x14ac:dyDescent="0.3">
      <c r="A112" s="34"/>
      <c r="B112" s="34"/>
      <c r="C112" s="34"/>
      <c r="D112" s="34"/>
      <c r="E112" s="34"/>
      <c r="F112" s="34"/>
      <c r="G112" s="34"/>
      <c r="H112" s="34"/>
      <c r="I112" s="34"/>
      <c r="J112" s="34"/>
      <c r="K112" s="34"/>
      <c r="L112" s="34"/>
      <c r="M112" s="34"/>
      <c r="N112" s="34"/>
      <c r="O112" s="34"/>
      <c r="P112" s="34"/>
      <c r="Q112" s="34"/>
    </row>
    <row r="113" spans="1:17" x14ac:dyDescent="0.3">
      <c r="A113" s="34"/>
      <c r="B113" s="34"/>
      <c r="C113" s="34"/>
      <c r="D113" s="34"/>
      <c r="E113" s="34"/>
      <c r="F113" s="34"/>
      <c r="G113" s="34"/>
      <c r="H113" s="34"/>
      <c r="I113" s="34"/>
      <c r="J113" s="34"/>
      <c r="K113" s="34"/>
      <c r="L113" s="34"/>
      <c r="M113" s="34"/>
      <c r="N113" s="34"/>
      <c r="O113" s="34"/>
      <c r="P113" s="34"/>
      <c r="Q113" s="34"/>
    </row>
    <row r="114" spans="1:17" x14ac:dyDescent="0.3">
      <c r="A114" s="34"/>
      <c r="B114" s="34"/>
      <c r="C114" s="34"/>
      <c r="D114" s="34"/>
      <c r="E114" s="34"/>
      <c r="F114" s="34"/>
      <c r="G114" s="34"/>
      <c r="H114" s="34"/>
      <c r="I114" s="34"/>
      <c r="J114" s="34"/>
      <c r="K114" s="34"/>
      <c r="L114" s="34"/>
      <c r="M114" s="34"/>
      <c r="N114" s="34"/>
      <c r="O114" s="34"/>
      <c r="P114" s="34"/>
      <c r="Q114" s="34"/>
    </row>
    <row r="115" spans="1:17" x14ac:dyDescent="0.3">
      <c r="A115" s="34"/>
      <c r="B115" s="34"/>
      <c r="C115" s="34"/>
      <c r="D115" s="34"/>
      <c r="E115" s="34"/>
      <c r="F115" s="34"/>
      <c r="G115" s="34"/>
      <c r="H115" s="34"/>
      <c r="I115" s="34"/>
      <c r="J115" s="34"/>
      <c r="K115" s="34"/>
      <c r="L115" s="34"/>
      <c r="M115" s="34"/>
      <c r="N115" s="34"/>
      <c r="O115" s="34"/>
      <c r="P115" s="34"/>
      <c r="Q115" s="34"/>
    </row>
    <row r="116" spans="1:17" x14ac:dyDescent="0.3">
      <c r="A116" s="34"/>
      <c r="B116" s="34"/>
      <c r="C116" s="34"/>
      <c r="D116" s="34"/>
      <c r="E116" s="34"/>
      <c r="F116" s="34"/>
      <c r="G116" s="34"/>
      <c r="H116" s="34"/>
      <c r="I116" s="34"/>
      <c r="J116" s="34"/>
      <c r="K116" s="34"/>
      <c r="L116" s="34"/>
      <c r="M116" s="34"/>
      <c r="N116" s="34"/>
      <c r="O116" s="34"/>
      <c r="P116" s="34"/>
      <c r="Q116" s="34"/>
    </row>
    <row r="117" spans="1:17" x14ac:dyDescent="0.3">
      <c r="A117" s="34"/>
      <c r="B117" s="34"/>
      <c r="C117" s="34"/>
      <c r="D117" s="34"/>
      <c r="E117" s="34"/>
      <c r="F117" s="34"/>
      <c r="G117" s="34"/>
      <c r="H117" s="34"/>
      <c r="I117" s="34"/>
      <c r="J117" s="34"/>
      <c r="K117" s="34"/>
      <c r="L117" s="34"/>
      <c r="M117" s="34"/>
      <c r="N117" s="34"/>
      <c r="O117" s="34"/>
      <c r="P117" s="34"/>
      <c r="Q117" s="34"/>
    </row>
    <row r="118" spans="1:17" x14ac:dyDescent="0.3">
      <c r="A118" s="34"/>
      <c r="B118" s="34"/>
      <c r="C118" s="34"/>
      <c r="D118" s="34"/>
      <c r="E118" s="34"/>
      <c r="F118" s="34"/>
      <c r="G118" s="34"/>
      <c r="H118" s="34"/>
      <c r="I118" s="34"/>
      <c r="J118" s="34"/>
      <c r="K118" s="34"/>
      <c r="L118" s="34"/>
      <c r="M118" s="34"/>
      <c r="N118" s="34"/>
      <c r="O118" s="34"/>
      <c r="P118" s="34"/>
      <c r="Q118" s="34"/>
    </row>
    <row r="119" spans="1:17" x14ac:dyDescent="0.3">
      <c r="A119" s="34"/>
      <c r="B119" s="34"/>
      <c r="C119" s="34"/>
      <c r="D119" s="34"/>
      <c r="E119" s="34"/>
      <c r="F119" s="34"/>
      <c r="G119" s="34"/>
      <c r="H119" s="34"/>
      <c r="I119" s="34"/>
      <c r="J119" s="34"/>
      <c r="K119" s="34"/>
      <c r="L119" s="34"/>
      <c r="M119" s="34"/>
      <c r="N119" s="34"/>
      <c r="O119" s="34"/>
      <c r="P119" s="34"/>
      <c r="Q119" s="34"/>
    </row>
    <row r="120" spans="1:17" x14ac:dyDescent="0.3">
      <c r="A120" s="34"/>
      <c r="B120" s="34"/>
      <c r="C120" s="34"/>
      <c r="D120" s="34"/>
      <c r="E120" s="34"/>
      <c r="F120" s="34"/>
      <c r="G120" s="34"/>
      <c r="H120" s="34"/>
      <c r="I120" s="34"/>
      <c r="J120" s="34"/>
      <c r="K120" s="34"/>
      <c r="L120" s="34"/>
      <c r="M120" s="34"/>
      <c r="N120" s="34"/>
      <c r="O120" s="34"/>
      <c r="P120" s="34"/>
      <c r="Q120" s="34"/>
    </row>
    <row r="121" spans="1:17" x14ac:dyDescent="0.3">
      <c r="A121" s="34"/>
      <c r="B121" s="34"/>
      <c r="C121" s="34"/>
      <c r="D121" s="34"/>
      <c r="E121" s="34"/>
      <c r="F121" s="34"/>
      <c r="G121" s="34"/>
      <c r="H121" s="34"/>
      <c r="I121" s="34"/>
      <c r="J121" s="34"/>
      <c r="K121" s="34"/>
      <c r="L121" s="34"/>
      <c r="M121" s="34"/>
      <c r="N121" s="34"/>
      <c r="O121" s="34"/>
      <c r="P121" s="34"/>
      <c r="Q121" s="34"/>
    </row>
    <row r="122" spans="1:17" x14ac:dyDescent="0.3">
      <c r="A122" s="34"/>
      <c r="B122" s="34"/>
      <c r="C122" s="34"/>
      <c r="D122" s="34"/>
      <c r="E122" s="34"/>
      <c r="F122" s="34"/>
      <c r="G122" s="34"/>
      <c r="H122" s="34"/>
      <c r="I122" s="34"/>
      <c r="J122" s="34"/>
      <c r="K122" s="34"/>
      <c r="L122" s="34"/>
      <c r="M122" s="34"/>
      <c r="N122" s="34"/>
      <c r="O122" s="34"/>
      <c r="P122" s="34"/>
      <c r="Q122" s="34"/>
    </row>
    <row r="123" spans="1:17" x14ac:dyDescent="0.3">
      <c r="A123" s="34"/>
      <c r="B123" s="34"/>
      <c r="C123" s="34"/>
      <c r="D123" s="34"/>
      <c r="E123" s="34"/>
      <c r="F123" s="34"/>
      <c r="G123" s="34"/>
      <c r="H123" s="34"/>
      <c r="I123" s="34"/>
      <c r="J123" s="34"/>
      <c r="K123" s="34"/>
      <c r="L123" s="34"/>
      <c r="M123" s="34"/>
      <c r="N123" s="34"/>
      <c r="O123" s="34"/>
      <c r="P123" s="34"/>
      <c r="Q123" s="34"/>
    </row>
    <row r="124" spans="1:17" x14ac:dyDescent="0.3">
      <c r="A124" s="34"/>
      <c r="B124" s="34"/>
      <c r="C124" s="34"/>
      <c r="D124" s="34"/>
      <c r="E124" s="34"/>
      <c r="F124" s="34"/>
      <c r="G124" s="34"/>
      <c r="H124" s="34"/>
      <c r="I124" s="34"/>
      <c r="J124" s="34"/>
      <c r="K124" s="34"/>
      <c r="L124" s="34"/>
      <c r="M124" s="34"/>
      <c r="N124" s="34"/>
      <c r="O124" s="34"/>
      <c r="P124" s="34"/>
      <c r="Q124" s="34"/>
    </row>
    <row r="125" spans="1:17" x14ac:dyDescent="0.3">
      <c r="A125" s="34"/>
      <c r="B125" s="34"/>
      <c r="C125" s="34"/>
      <c r="D125" s="34"/>
      <c r="E125" s="34"/>
      <c r="F125" s="34"/>
      <c r="G125" s="34"/>
      <c r="H125" s="34"/>
      <c r="I125" s="34"/>
      <c r="J125" s="34"/>
      <c r="K125" s="34"/>
      <c r="L125" s="34"/>
      <c r="M125" s="34"/>
      <c r="N125" s="34"/>
      <c r="O125" s="34"/>
      <c r="P125" s="34"/>
      <c r="Q125" s="34"/>
    </row>
    <row r="126" spans="1:17" x14ac:dyDescent="0.3">
      <c r="A126" s="34"/>
      <c r="B126" s="34"/>
      <c r="C126" s="34"/>
      <c r="D126" s="34"/>
      <c r="E126" s="34"/>
      <c r="F126" s="34"/>
      <c r="G126" s="34"/>
      <c r="H126" s="34"/>
      <c r="I126" s="34"/>
      <c r="J126" s="34"/>
      <c r="K126" s="34"/>
      <c r="L126" s="34"/>
      <c r="M126" s="34"/>
      <c r="N126" s="34"/>
      <c r="O126" s="34"/>
      <c r="P126" s="34"/>
      <c r="Q126" s="34"/>
    </row>
    <row r="127" spans="1:17" x14ac:dyDescent="0.3">
      <c r="A127" s="34"/>
      <c r="B127" s="34"/>
      <c r="C127" s="34"/>
      <c r="D127" s="34"/>
      <c r="E127" s="34"/>
      <c r="F127" s="34"/>
      <c r="G127" s="34"/>
      <c r="H127" s="34"/>
      <c r="I127" s="34"/>
      <c r="J127" s="34"/>
      <c r="K127" s="34"/>
      <c r="L127" s="34"/>
      <c r="M127" s="34"/>
      <c r="N127" s="34"/>
      <c r="O127" s="34"/>
      <c r="P127" s="34"/>
      <c r="Q127" s="34"/>
    </row>
    <row r="128" spans="1:17" x14ac:dyDescent="0.3">
      <c r="A128" s="34"/>
      <c r="B128" s="34"/>
      <c r="C128" s="34"/>
      <c r="D128" s="34"/>
      <c r="E128" s="34"/>
      <c r="F128" s="34"/>
      <c r="G128" s="34"/>
      <c r="H128" s="34"/>
      <c r="I128" s="34"/>
      <c r="J128" s="34"/>
      <c r="K128" s="34"/>
      <c r="L128" s="34"/>
      <c r="M128" s="34"/>
      <c r="N128" s="34"/>
      <c r="O128" s="34"/>
      <c r="P128" s="34"/>
      <c r="Q128" s="34"/>
    </row>
    <row r="129" spans="1:17" x14ac:dyDescent="0.3">
      <c r="A129" s="34"/>
      <c r="B129" s="34"/>
      <c r="C129" s="34"/>
      <c r="D129" s="34"/>
      <c r="E129" s="34"/>
      <c r="F129" s="34"/>
      <c r="G129" s="34"/>
      <c r="H129" s="34"/>
      <c r="I129" s="34"/>
      <c r="J129" s="34"/>
      <c r="K129" s="34"/>
      <c r="L129" s="34"/>
      <c r="M129" s="34"/>
      <c r="N129" s="34"/>
      <c r="O129" s="34"/>
      <c r="P129" s="34"/>
      <c r="Q129" s="34"/>
    </row>
    <row r="130" spans="1:17" x14ac:dyDescent="0.3">
      <c r="A130" s="34"/>
      <c r="B130" s="34"/>
      <c r="C130" s="34"/>
      <c r="D130" s="34"/>
      <c r="E130" s="34"/>
      <c r="F130" s="34"/>
      <c r="G130" s="34"/>
      <c r="H130" s="34"/>
      <c r="I130" s="34"/>
      <c r="J130" s="34"/>
      <c r="K130" s="34"/>
      <c r="L130" s="34"/>
      <c r="M130" s="34"/>
      <c r="N130" s="34"/>
      <c r="O130" s="34"/>
      <c r="P130" s="34"/>
      <c r="Q130" s="34"/>
    </row>
    <row r="131" spans="1:17" x14ac:dyDescent="0.3">
      <c r="A131" s="34"/>
      <c r="B131" s="34"/>
      <c r="C131" s="34"/>
      <c r="D131" s="34"/>
      <c r="E131" s="34"/>
      <c r="F131" s="34"/>
      <c r="G131" s="34"/>
      <c r="H131" s="34"/>
      <c r="I131" s="34"/>
      <c r="J131" s="34"/>
      <c r="K131" s="34"/>
      <c r="L131" s="34"/>
      <c r="M131" s="34"/>
      <c r="N131" s="34"/>
      <c r="O131" s="34"/>
      <c r="P131" s="34"/>
      <c r="Q131" s="34"/>
    </row>
    <row r="132" spans="1:17" x14ac:dyDescent="0.3">
      <c r="A132" s="34"/>
      <c r="B132" s="34"/>
      <c r="C132" s="34"/>
      <c r="D132" s="34"/>
      <c r="E132" s="34"/>
      <c r="F132" s="34"/>
      <c r="G132" s="34"/>
      <c r="H132" s="34"/>
      <c r="I132" s="34"/>
      <c r="J132" s="34"/>
      <c r="K132" s="34"/>
      <c r="L132" s="34"/>
      <c r="M132" s="34"/>
      <c r="N132" s="34"/>
      <c r="O132" s="34"/>
      <c r="P132" s="34"/>
      <c r="Q132" s="34"/>
    </row>
    <row r="133" spans="1:17" x14ac:dyDescent="0.3">
      <c r="A133" s="34"/>
      <c r="B133" s="34"/>
      <c r="C133" s="34"/>
      <c r="D133" s="34"/>
      <c r="E133" s="34"/>
      <c r="F133" s="34"/>
      <c r="G133" s="34"/>
      <c r="H133" s="34"/>
      <c r="I133" s="34"/>
      <c r="J133" s="34"/>
      <c r="K133" s="34"/>
      <c r="L133" s="34"/>
      <c r="M133" s="34"/>
      <c r="N133" s="34"/>
      <c r="O133" s="34"/>
      <c r="P133" s="34"/>
      <c r="Q133" s="34"/>
    </row>
    <row r="134" spans="1:17" x14ac:dyDescent="0.3">
      <c r="A134" s="34"/>
      <c r="B134" s="34"/>
      <c r="C134" s="34"/>
      <c r="D134" s="34"/>
      <c r="E134" s="34"/>
      <c r="F134" s="34"/>
      <c r="G134" s="34"/>
      <c r="H134" s="34"/>
      <c r="I134" s="34"/>
      <c r="J134" s="34"/>
      <c r="K134" s="34"/>
      <c r="L134" s="34"/>
      <c r="M134" s="34"/>
      <c r="N134" s="34"/>
      <c r="O134" s="34"/>
      <c r="P134" s="34"/>
      <c r="Q134" s="34"/>
    </row>
    <row r="135" spans="1:17" x14ac:dyDescent="0.3">
      <c r="A135" s="34"/>
      <c r="B135" s="34"/>
      <c r="C135" s="34"/>
      <c r="D135" s="34"/>
      <c r="E135" s="34"/>
      <c r="F135" s="34"/>
      <c r="G135" s="34"/>
      <c r="H135" s="34"/>
      <c r="I135" s="34"/>
      <c r="J135" s="34"/>
      <c r="K135" s="34"/>
      <c r="L135" s="34"/>
      <c r="M135" s="34"/>
      <c r="N135" s="34"/>
      <c r="O135" s="34"/>
      <c r="P135" s="34"/>
      <c r="Q135" s="34"/>
    </row>
    <row r="136" spans="1:17" x14ac:dyDescent="0.3">
      <c r="A136" s="34"/>
      <c r="B136" s="34"/>
      <c r="C136" s="34"/>
      <c r="D136" s="34"/>
      <c r="E136" s="34"/>
      <c r="F136" s="34"/>
      <c r="G136" s="34"/>
      <c r="H136" s="34"/>
      <c r="I136" s="34"/>
      <c r="J136" s="34"/>
      <c r="K136" s="34"/>
      <c r="L136" s="34"/>
      <c r="M136" s="34"/>
      <c r="N136" s="34"/>
      <c r="O136" s="34"/>
      <c r="P136" s="34"/>
      <c r="Q136" s="34"/>
    </row>
    <row r="137" spans="1:17" x14ac:dyDescent="0.3">
      <c r="A137" s="34"/>
      <c r="B137" s="34"/>
      <c r="C137" s="34"/>
      <c r="D137" s="34"/>
      <c r="E137" s="34"/>
      <c r="F137" s="34"/>
      <c r="G137" s="34"/>
      <c r="H137" s="34"/>
      <c r="I137" s="34"/>
      <c r="J137" s="34"/>
      <c r="K137" s="34"/>
      <c r="L137" s="34"/>
      <c r="M137" s="34"/>
      <c r="N137" s="34"/>
      <c r="O137" s="34"/>
      <c r="P137" s="34"/>
      <c r="Q137" s="34"/>
    </row>
    <row r="138" spans="1:17" x14ac:dyDescent="0.3">
      <c r="A138" s="34"/>
      <c r="B138" s="34"/>
      <c r="C138" s="34"/>
      <c r="D138" s="34"/>
      <c r="E138" s="34"/>
      <c r="F138" s="34"/>
      <c r="G138" s="34"/>
      <c r="H138" s="34"/>
      <c r="I138" s="34"/>
      <c r="J138" s="34"/>
      <c r="K138" s="34"/>
      <c r="L138" s="34"/>
      <c r="M138" s="34"/>
      <c r="N138" s="34"/>
      <c r="O138" s="34"/>
      <c r="P138" s="34"/>
      <c r="Q138" s="34"/>
    </row>
    <row r="139" spans="1:17" x14ac:dyDescent="0.3">
      <c r="A139" s="34"/>
      <c r="B139" s="34"/>
      <c r="C139" s="34"/>
      <c r="D139" s="34"/>
      <c r="E139" s="34"/>
      <c r="F139" s="34"/>
      <c r="G139" s="34"/>
      <c r="H139" s="34"/>
      <c r="I139" s="34"/>
      <c r="J139" s="34"/>
      <c r="K139" s="34"/>
      <c r="L139" s="34"/>
      <c r="M139" s="34"/>
      <c r="N139" s="34"/>
      <c r="O139" s="34"/>
      <c r="P139" s="34"/>
      <c r="Q139" s="34"/>
    </row>
    <row r="140" spans="1:17" x14ac:dyDescent="0.3">
      <c r="A140" s="34"/>
      <c r="B140" s="34"/>
      <c r="C140" s="34"/>
      <c r="D140" s="34"/>
      <c r="E140" s="34"/>
      <c r="F140" s="34"/>
      <c r="G140" s="34"/>
      <c r="H140" s="34"/>
      <c r="I140" s="34"/>
      <c r="J140" s="34"/>
      <c r="K140" s="34"/>
      <c r="L140" s="34"/>
      <c r="M140" s="34"/>
      <c r="N140" s="34"/>
      <c r="O140" s="34"/>
      <c r="P140" s="34"/>
      <c r="Q140" s="34"/>
    </row>
    <row r="141" spans="1:17" x14ac:dyDescent="0.3">
      <c r="A141" s="34"/>
      <c r="B141" s="34"/>
      <c r="C141" s="34"/>
      <c r="D141" s="34"/>
      <c r="E141" s="34"/>
      <c r="F141" s="34"/>
      <c r="G141" s="34"/>
      <c r="H141" s="34"/>
      <c r="I141" s="34"/>
      <c r="J141" s="34"/>
      <c r="K141" s="34"/>
      <c r="L141" s="34"/>
      <c r="M141" s="34"/>
      <c r="N141" s="34"/>
      <c r="O141" s="34"/>
      <c r="P141" s="34"/>
      <c r="Q141" s="34"/>
    </row>
    <row r="142" spans="1:17" x14ac:dyDescent="0.3">
      <c r="A142" s="34"/>
      <c r="B142" s="34"/>
      <c r="C142" s="34"/>
      <c r="D142" s="34"/>
      <c r="E142" s="34"/>
      <c r="F142" s="34"/>
      <c r="G142" s="34"/>
      <c r="H142" s="34"/>
      <c r="I142" s="34"/>
      <c r="J142" s="34"/>
      <c r="K142" s="34"/>
      <c r="L142" s="34"/>
      <c r="M142" s="34"/>
      <c r="N142" s="34"/>
      <c r="O142" s="34"/>
      <c r="P142" s="34"/>
      <c r="Q142" s="34"/>
    </row>
    <row r="143" spans="1:17" x14ac:dyDescent="0.3">
      <c r="A143" s="34"/>
      <c r="B143" s="34"/>
      <c r="C143" s="34"/>
      <c r="D143" s="34"/>
      <c r="E143" s="34"/>
      <c r="F143" s="34"/>
      <c r="G143" s="34"/>
      <c r="H143" s="34"/>
      <c r="I143" s="34"/>
      <c r="J143" s="34"/>
      <c r="K143" s="34"/>
      <c r="L143" s="34"/>
      <c r="M143" s="34"/>
      <c r="N143" s="34"/>
      <c r="O143" s="34"/>
      <c r="P143" s="34"/>
      <c r="Q143" s="34"/>
    </row>
    <row r="144" spans="1:17" x14ac:dyDescent="0.3">
      <c r="A144" s="34"/>
      <c r="B144" s="34"/>
      <c r="C144" s="34"/>
      <c r="D144" s="34"/>
      <c r="E144" s="34"/>
      <c r="F144" s="34"/>
      <c r="G144" s="34"/>
      <c r="H144" s="34"/>
      <c r="I144" s="34"/>
      <c r="J144" s="34"/>
      <c r="K144" s="34"/>
      <c r="L144" s="34"/>
      <c r="M144" s="34"/>
      <c r="N144" s="34"/>
      <c r="O144" s="34"/>
      <c r="P144" s="34"/>
      <c r="Q144" s="34"/>
    </row>
    <row r="145" spans="1:17" x14ac:dyDescent="0.3">
      <c r="A145" s="34"/>
      <c r="B145" s="34"/>
      <c r="C145" s="34"/>
      <c r="D145" s="34"/>
      <c r="E145" s="34"/>
      <c r="F145" s="34"/>
      <c r="G145" s="34"/>
      <c r="H145" s="34"/>
      <c r="I145" s="34"/>
      <c r="J145" s="34"/>
      <c r="K145" s="34"/>
      <c r="L145" s="34"/>
      <c r="M145" s="34"/>
      <c r="N145" s="34"/>
      <c r="O145" s="34"/>
      <c r="P145" s="34"/>
      <c r="Q145" s="34"/>
    </row>
    <row r="146" spans="1:17" x14ac:dyDescent="0.3">
      <c r="A146" s="34"/>
      <c r="B146" s="34"/>
      <c r="C146" s="34"/>
      <c r="D146" s="34"/>
      <c r="E146" s="34"/>
      <c r="F146" s="34"/>
      <c r="G146" s="34"/>
      <c r="H146" s="34"/>
      <c r="I146" s="34"/>
      <c r="J146" s="34"/>
      <c r="K146" s="34"/>
      <c r="L146" s="34"/>
      <c r="M146" s="34"/>
      <c r="N146" s="34"/>
      <c r="O146" s="34"/>
      <c r="P146" s="34"/>
      <c r="Q146" s="34"/>
    </row>
    <row r="147" spans="1:17" x14ac:dyDescent="0.3">
      <c r="A147" s="34"/>
      <c r="B147" s="34"/>
      <c r="C147" s="34"/>
      <c r="D147" s="34"/>
      <c r="E147" s="34"/>
      <c r="F147" s="34"/>
      <c r="G147" s="34"/>
      <c r="H147" s="34"/>
      <c r="I147" s="34"/>
      <c r="J147" s="34"/>
      <c r="K147" s="34"/>
      <c r="L147" s="34"/>
      <c r="M147" s="34"/>
      <c r="N147" s="34"/>
      <c r="O147" s="34"/>
      <c r="P147" s="34"/>
      <c r="Q147" s="34"/>
    </row>
    <row r="148" spans="1:17" x14ac:dyDescent="0.3">
      <c r="A148" s="34"/>
      <c r="B148" s="34"/>
      <c r="C148" s="34"/>
      <c r="D148" s="34"/>
      <c r="E148" s="34"/>
      <c r="F148" s="34"/>
      <c r="G148" s="34"/>
      <c r="H148" s="34"/>
      <c r="I148" s="34"/>
      <c r="J148" s="34"/>
      <c r="K148" s="34"/>
      <c r="L148" s="34"/>
      <c r="M148" s="34"/>
      <c r="N148" s="34"/>
      <c r="O148" s="34"/>
      <c r="P148" s="34"/>
      <c r="Q148" s="34"/>
    </row>
    <row r="149" spans="1:17" x14ac:dyDescent="0.3">
      <c r="A149" s="34"/>
      <c r="B149" s="34"/>
      <c r="C149" s="34"/>
      <c r="D149" s="34"/>
      <c r="E149" s="34"/>
      <c r="F149" s="34"/>
      <c r="G149" s="34"/>
      <c r="H149" s="34"/>
      <c r="I149" s="34"/>
      <c r="J149" s="34"/>
      <c r="K149" s="34"/>
      <c r="L149" s="34"/>
      <c r="M149" s="34"/>
      <c r="N149" s="34"/>
      <c r="O149" s="34"/>
      <c r="P149" s="34"/>
      <c r="Q149" s="34"/>
    </row>
    <row r="150" spans="1:17" x14ac:dyDescent="0.3">
      <c r="A150" s="34"/>
      <c r="B150" s="34"/>
      <c r="C150" s="34"/>
      <c r="D150" s="34"/>
      <c r="E150" s="34"/>
      <c r="F150" s="34"/>
      <c r="G150" s="34"/>
      <c r="H150" s="34"/>
      <c r="I150" s="34"/>
      <c r="J150" s="34"/>
      <c r="K150" s="34"/>
      <c r="L150" s="34"/>
      <c r="M150" s="34"/>
      <c r="N150" s="34"/>
      <c r="O150" s="34"/>
      <c r="P150" s="34"/>
      <c r="Q150" s="34"/>
    </row>
    <row r="151" spans="1:17" x14ac:dyDescent="0.3">
      <c r="A151" s="34"/>
      <c r="B151" s="34"/>
      <c r="C151" s="34"/>
      <c r="D151" s="34"/>
      <c r="E151" s="34"/>
      <c r="F151" s="34"/>
      <c r="G151" s="34"/>
      <c r="H151" s="34"/>
      <c r="I151" s="34"/>
      <c r="J151" s="34"/>
      <c r="K151" s="34"/>
      <c r="L151" s="34"/>
      <c r="M151" s="34"/>
      <c r="N151" s="34"/>
      <c r="O151" s="34"/>
      <c r="P151" s="34"/>
      <c r="Q151" s="34"/>
    </row>
    <row r="152" spans="1:17" x14ac:dyDescent="0.3">
      <c r="A152" s="34"/>
      <c r="B152" s="34"/>
      <c r="C152" s="34"/>
      <c r="D152" s="34"/>
      <c r="E152" s="34"/>
      <c r="F152" s="34"/>
      <c r="G152" s="34"/>
      <c r="H152" s="34"/>
      <c r="I152" s="34"/>
      <c r="J152" s="34"/>
      <c r="K152" s="34"/>
      <c r="L152" s="34"/>
      <c r="M152" s="34"/>
      <c r="N152" s="34"/>
      <c r="O152" s="34"/>
      <c r="P152" s="34"/>
      <c r="Q152" s="34"/>
    </row>
    <row r="153" spans="1:17" x14ac:dyDescent="0.3">
      <c r="A153" s="34"/>
      <c r="B153" s="34"/>
      <c r="C153" s="34"/>
      <c r="D153" s="34"/>
      <c r="E153" s="34"/>
      <c r="F153" s="34"/>
      <c r="G153" s="34"/>
      <c r="H153" s="34"/>
      <c r="I153" s="34"/>
      <c r="J153" s="34"/>
      <c r="K153" s="34"/>
      <c r="L153" s="34"/>
      <c r="M153" s="34"/>
      <c r="N153" s="34"/>
      <c r="O153" s="34"/>
      <c r="P153" s="34"/>
      <c r="Q153" s="34"/>
    </row>
    <row r="154" spans="1:17" x14ac:dyDescent="0.3">
      <c r="A154" s="34"/>
      <c r="B154" s="34"/>
      <c r="C154" s="34"/>
      <c r="D154" s="34"/>
      <c r="E154" s="34"/>
      <c r="F154" s="34"/>
      <c r="G154" s="34"/>
      <c r="H154" s="34"/>
      <c r="I154" s="34"/>
      <c r="J154" s="34"/>
      <c r="K154" s="34"/>
      <c r="L154" s="34"/>
      <c r="M154" s="34"/>
      <c r="N154" s="34"/>
      <c r="O154" s="34"/>
      <c r="P154" s="34"/>
      <c r="Q154" s="34"/>
    </row>
    <row r="155" spans="1:17" x14ac:dyDescent="0.3">
      <c r="A155" s="34"/>
      <c r="B155" s="34"/>
      <c r="C155" s="34"/>
      <c r="D155" s="34"/>
      <c r="E155" s="34"/>
      <c r="F155" s="34"/>
      <c r="G155" s="34"/>
      <c r="H155" s="34"/>
      <c r="I155" s="34"/>
      <c r="J155" s="34"/>
      <c r="K155" s="34"/>
      <c r="L155" s="34"/>
      <c r="M155" s="34"/>
      <c r="N155" s="34"/>
      <c r="O155" s="34"/>
      <c r="P155" s="34"/>
      <c r="Q155" s="34"/>
    </row>
    <row r="156" spans="1:17" x14ac:dyDescent="0.3">
      <c r="A156" s="34"/>
      <c r="B156" s="34"/>
      <c r="C156" s="34"/>
      <c r="D156" s="34"/>
      <c r="E156" s="34"/>
      <c r="F156" s="34"/>
      <c r="G156" s="34"/>
      <c r="H156" s="34"/>
      <c r="I156" s="34"/>
      <c r="J156" s="34"/>
      <c r="K156" s="34"/>
      <c r="L156" s="34"/>
      <c r="M156" s="34"/>
      <c r="N156" s="34"/>
      <c r="O156" s="34"/>
      <c r="P156" s="34"/>
      <c r="Q156" s="34"/>
    </row>
    <row r="157" spans="1:17" x14ac:dyDescent="0.3">
      <c r="A157" s="34"/>
      <c r="B157" s="34"/>
      <c r="C157" s="34"/>
      <c r="D157" s="34"/>
      <c r="E157" s="34"/>
      <c r="F157" s="34"/>
      <c r="G157" s="34"/>
      <c r="H157" s="34"/>
      <c r="I157" s="34"/>
      <c r="J157" s="34"/>
      <c r="K157" s="34"/>
      <c r="L157" s="34"/>
      <c r="M157" s="34"/>
      <c r="N157" s="34"/>
      <c r="O157" s="34"/>
      <c r="P157" s="34"/>
      <c r="Q157" s="34"/>
    </row>
    <row r="158" spans="1:17" x14ac:dyDescent="0.3">
      <c r="A158" s="34"/>
      <c r="B158" s="34"/>
      <c r="C158" s="34"/>
      <c r="D158" s="34"/>
      <c r="E158" s="34"/>
      <c r="F158" s="34"/>
      <c r="G158" s="34"/>
      <c r="H158" s="34"/>
      <c r="I158" s="34"/>
      <c r="J158" s="34"/>
      <c r="K158" s="34"/>
      <c r="L158" s="34"/>
      <c r="M158" s="34"/>
      <c r="N158" s="34"/>
      <c r="O158" s="34"/>
      <c r="P158" s="34"/>
      <c r="Q158" s="34"/>
    </row>
    <row r="159" spans="1:17" x14ac:dyDescent="0.3">
      <c r="A159" s="34"/>
      <c r="B159" s="34"/>
      <c r="C159" s="34"/>
      <c r="D159" s="34"/>
      <c r="E159" s="34"/>
      <c r="F159" s="34"/>
      <c r="G159" s="34"/>
      <c r="H159" s="34"/>
      <c r="I159" s="34"/>
      <c r="J159" s="34"/>
      <c r="K159" s="34"/>
      <c r="L159" s="34"/>
      <c r="M159" s="34"/>
      <c r="N159" s="34"/>
      <c r="O159" s="34"/>
      <c r="P159" s="34"/>
      <c r="Q159" s="34"/>
    </row>
    <row r="160" spans="1:17" x14ac:dyDescent="0.3">
      <c r="A160" s="34"/>
      <c r="B160" s="34"/>
      <c r="C160" s="34"/>
      <c r="D160" s="34"/>
      <c r="E160" s="34"/>
      <c r="F160" s="34"/>
      <c r="G160" s="34"/>
      <c r="H160" s="34"/>
      <c r="I160" s="34"/>
      <c r="J160" s="34"/>
      <c r="K160" s="34"/>
      <c r="L160" s="34"/>
      <c r="M160" s="34"/>
      <c r="N160" s="34"/>
      <c r="O160" s="34"/>
      <c r="P160" s="34"/>
      <c r="Q160" s="34"/>
    </row>
    <row r="161" spans="1:17" x14ac:dyDescent="0.3">
      <c r="A161" s="34"/>
      <c r="B161" s="34"/>
      <c r="C161" s="34"/>
      <c r="D161" s="34"/>
      <c r="E161" s="34"/>
      <c r="F161" s="34"/>
      <c r="G161" s="34"/>
      <c r="H161" s="34"/>
      <c r="I161" s="34"/>
      <c r="J161" s="34"/>
      <c r="K161" s="34"/>
      <c r="L161" s="34"/>
      <c r="M161" s="34"/>
      <c r="N161" s="34"/>
      <c r="O161" s="34"/>
      <c r="P161" s="34"/>
      <c r="Q161" s="34"/>
    </row>
    <row r="162" spans="1:17" x14ac:dyDescent="0.3">
      <c r="A162" s="34"/>
      <c r="B162" s="34"/>
      <c r="C162" s="34"/>
      <c r="D162" s="34"/>
      <c r="E162" s="34"/>
      <c r="F162" s="34"/>
      <c r="G162" s="34"/>
      <c r="H162" s="34"/>
      <c r="I162" s="34"/>
      <c r="J162" s="34"/>
      <c r="K162" s="34"/>
      <c r="L162" s="34"/>
      <c r="M162" s="34"/>
      <c r="N162" s="34"/>
      <c r="O162" s="34"/>
      <c r="P162" s="34"/>
      <c r="Q162" s="34"/>
    </row>
    <row r="163" spans="1:17" x14ac:dyDescent="0.3">
      <c r="A163" s="34"/>
      <c r="B163" s="34"/>
      <c r="C163" s="34"/>
      <c r="D163" s="34"/>
      <c r="E163" s="34"/>
      <c r="F163" s="34"/>
      <c r="G163" s="34"/>
      <c r="H163" s="34"/>
      <c r="I163" s="34"/>
      <c r="J163" s="34"/>
      <c r="K163" s="34"/>
      <c r="L163" s="34"/>
      <c r="M163" s="34"/>
      <c r="N163" s="34"/>
      <c r="O163" s="34"/>
      <c r="P163" s="34"/>
      <c r="Q163" s="34"/>
    </row>
    <row r="164" spans="1:17" x14ac:dyDescent="0.3">
      <c r="A164" s="34"/>
      <c r="B164" s="34"/>
      <c r="C164" s="34"/>
      <c r="D164" s="34"/>
      <c r="E164" s="34"/>
      <c r="F164" s="34"/>
      <c r="G164" s="34"/>
      <c r="H164" s="34"/>
      <c r="I164" s="34"/>
      <c r="J164" s="34"/>
      <c r="K164" s="34"/>
      <c r="L164" s="34"/>
      <c r="M164" s="34"/>
      <c r="N164" s="34"/>
      <c r="O164" s="34"/>
      <c r="P164" s="34"/>
      <c r="Q164" s="34"/>
    </row>
    <row r="165" spans="1:17" x14ac:dyDescent="0.3">
      <c r="A165" s="34"/>
      <c r="B165" s="34"/>
      <c r="C165" s="34"/>
      <c r="D165" s="34"/>
      <c r="E165" s="34"/>
      <c r="F165" s="34"/>
      <c r="G165" s="34"/>
      <c r="H165" s="34"/>
      <c r="I165" s="34"/>
      <c r="J165" s="34"/>
      <c r="K165" s="34"/>
      <c r="L165" s="34"/>
      <c r="M165" s="34"/>
      <c r="N165" s="34"/>
      <c r="O165" s="34"/>
      <c r="P165" s="34"/>
      <c r="Q165" s="34"/>
    </row>
    <row r="166" spans="1:17" x14ac:dyDescent="0.3">
      <c r="A166" s="34"/>
      <c r="B166" s="34"/>
      <c r="C166" s="34"/>
      <c r="D166" s="34"/>
      <c r="E166" s="34"/>
      <c r="F166" s="34"/>
      <c r="G166" s="34"/>
      <c r="H166" s="34"/>
      <c r="I166" s="34"/>
      <c r="J166" s="34"/>
      <c r="K166" s="34"/>
      <c r="L166" s="34"/>
      <c r="M166" s="34"/>
      <c r="N166" s="34"/>
      <c r="O166" s="34"/>
      <c r="P166" s="34"/>
      <c r="Q166" s="34"/>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A42A3-79E7-4D7D-ACD3-ED3C96E4E66D}">
  <dimension ref="A1:E296"/>
  <sheetViews>
    <sheetView topLeftCell="A284" workbookViewId="0">
      <selection activeCell="G302" sqref="G302"/>
    </sheetView>
  </sheetViews>
  <sheetFormatPr defaultRowHeight="14.4" x14ac:dyDescent="0.3"/>
  <cols>
    <col min="1" max="1" width="13.77734375" style="116" customWidth="1"/>
    <col min="2" max="2" width="15" style="116" customWidth="1"/>
    <col min="3" max="3" width="15.44140625" style="116" customWidth="1"/>
    <col min="4" max="4" width="8.77734375" style="116"/>
  </cols>
  <sheetData>
    <row r="1" spans="1:5" x14ac:dyDescent="0.3">
      <c r="A1" s="116" t="s">
        <v>171</v>
      </c>
    </row>
    <row r="2" spans="1:5" x14ac:dyDescent="0.3">
      <c r="A2" s="116" t="s">
        <v>172</v>
      </c>
      <c r="E2" s="7"/>
    </row>
    <row r="3" spans="1:5" ht="15.6" x14ac:dyDescent="0.3">
      <c r="A3" s="117"/>
      <c r="B3" s="117"/>
      <c r="C3" s="117"/>
      <c r="D3" s="117"/>
    </row>
    <row r="4" spans="1:5" ht="34.35" customHeight="1" x14ac:dyDescent="0.3">
      <c r="A4" s="118" t="s">
        <v>173</v>
      </c>
      <c r="B4" s="118" t="s">
        <v>174</v>
      </c>
      <c r="C4" s="119" t="s">
        <v>175</v>
      </c>
      <c r="D4" s="118"/>
    </row>
    <row r="5" spans="1:5" ht="15.6" customHeight="1" x14ac:dyDescent="0.3">
      <c r="A5" s="118"/>
      <c r="B5" s="122" t="s">
        <v>477</v>
      </c>
      <c r="C5" s="1">
        <v>0</v>
      </c>
      <c r="D5" s="118"/>
    </row>
    <row r="6" spans="1:5" x14ac:dyDescent="0.3">
      <c r="A6" s="116">
        <v>1440</v>
      </c>
      <c r="B6" s="116" t="s">
        <v>176</v>
      </c>
      <c r="C6" s="120">
        <v>6.3513601802644235</v>
      </c>
    </row>
    <row r="7" spans="1:5" x14ac:dyDescent="0.3">
      <c r="A7" s="116">
        <v>1489</v>
      </c>
      <c r="B7" s="116" t="s">
        <v>177</v>
      </c>
      <c r="C7" s="120">
        <v>5.911089833577468</v>
      </c>
    </row>
    <row r="8" spans="1:5" x14ac:dyDescent="0.3">
      <c r="A8" s="116">
        <v>764</v>
      </c>
      <c r="B8" s="116" t="s">
        <v>178</v>
      </c>
      <c r="C8" s="120">
        <v>5.444949883745422</v>
      </c>
    </row>
    <row r="9" spans="1:5" x14ac:dyDescent="0.3">
      <c r="A9" s="116">
        <v>604</v>
      </c>
      <c r="B9" s="116" t="s">
        <v>179</v>
      </c>
      <c r="C9" s="120">
        <v>3.8338650047779042</v>
      </c>
    </row>
    <row r="10" spans="1:5" x14ac:dyDescent="0.3">
      <c r="A10" s="116">
        <v>1984</v>
      </c>
      <c r="B10" s="116" t="s">
        <v>180</v>
      </c>
      <c r="C10" s="120">
        <v>3.2903139710426301</v>
      </c>
    </row>
    <row r="11" spans="1:5" x14ac:dyDescent="0.3">
      <c r="A11" s="116">
        <v>2506</v>
      </c>
      <c r="B11" s="116" t="s">
        <v>181</v>
      </c>
      <c r="C11" s="120">
        <v>0.93985181517070904</v>
      </c>
    </row>
    <row r="12" spans="1:5" x14ac:dyDescent="0.3">
      <c r="A12" s="116">
        <v>2505</v>
      </c>
      <c r="B12" s="116" t="s">
        <v>182</v>
      </c>
      <c r="C12" s="120">
        <v>1.1124360387141849</v>
      </c>
    </row>
    <row r="13" spans="1:5" x14ac:dyDescent="0.3">
      <c r="A13" s="116">
        <v>1784</v>
      </c>
      <c r="B13" s="116" t="s">
        <v>183</v>
      </c>
      <c r="C13" s="120">
        <v>3.9505881042015218</v>
      </c>
    </row>
    <row r="14" spans="1:5" x14ac:dyDescent="0.3">
      <c r="A14" s="116">
        <v>1882</v>
      </c>
      <c r="B14" s="116" t="s">
        <v>184</v>
      </c>
      <c r="C14" s="120">
        <v>3.9448966550826983</v>
      </c>
    </row>
    <row r="15" spans="1:5" x14ac:dyDescent="0.3">
      <c r="A15" s="116">
        <v>2084</v>
      </c>
      <c r="B15" s="116" t="s">
        <v>185</v>
      </c>
      <c r="C15" s="120">
        <v>2.8941826375325457</v>
      </c>
    </row>
    <row r="16" spans="1:5" x14ac:dyDescent="0.3">
      <c r="A16" s="116">
        <v>1460</v>
      </c>
      <c r="B16" s="116" t="s">
        <v>186</v>
      </c>
      <c r="C16" s="120">
        <v>5.0282451229710698</v>
      </c>
    </row>
    <row r="17" spans="1:3" x14ac:dyDescent="0.3">
      <c r="A17" s="116">
        <v>2326</v>
      </c>
      <c r="B17" s="116" t="s">
        <v>187</v>
      </c>
      <c r="C17" s="120">
        <v>1.3203081382645461</v>
      </c>
    </row>
    <row r="18" spans="1:3" x14ac:dyDescent="0.3">
      <c r="A18" s="116">
        <v>2403</v>
      </c>
      <c r="B18" s="116" t="s">
        <v>188</v>
      </c>
      <c r="C18" s="120">
        <v>1.7480175365101178</v>
      </c>
    </row>
    <row r="19" spans="1:3" x14ac:dyDescent="0.3">
      <c r="A19" s="116">
        <v>1260</v>
      </c>
      <c r="B19" s="116" t="s">
        <v>189</v>
      </c>
      <c r="C19" s="120">
        <v>8.7737812450953712</v>
      </c>
    </row>
    <row r="20" spans="1:3" x14ac:dyDescent="0.3">
      <c r="A20" s="116">
        <v>2582</v>
      </c>
      <c r="B20" s="116" t="s">
        <v>190</v>
      </c>
      <c r="C20" s="120">
        <v>1.2289468135152479</v>
      </c>
    </row>
    <row r="21" spans="1:3" x14ac:dyDescent="0.3">
      <c r="A21" s="116">
        <v>1443</v>
      </c>
      <c r="B21" s="116" t="s">
        <v>191</v>
      </c>
      <c r="C21" s="120">
        <v>6.23560770352681</v>
      </c>
    </row>
    <row r="22" spans="1:3" x14ac:dyDescent="0.3">
      <c r="A22" s="116">
        <v>2183</v>
      </c>
      <c r="B22" s="116" t="s">
        <v>192</v>
      </c>
      <c r="C22" s="120">
        <v>2.4138031206347654</v>
      </c>
    </row>
    <row r="23" spans="1:3" x14ac:dyDescent="0.3">
      <c r="A23" s="116">
        <v>885</v>
      </c>
      <c r="B23" s="116" t="s">
        <v>193</v>
      </c>
      <c r="C23" s="120">
        <v>3.947613657474514</v>
      </c>
    </row>
    <row r="24" spans="1:3" x14ac:dyDescent="0.3">
      <c r="A24" s="116">
        <v>2081</v>
      </c>
      <c r="B24" s="116" t="s">
        <v>194</v>
      </c>
      <c r="C24" s="120">
        <v>2.901800004959104</v>
      </c>
    </row>
    <row r="25" spans="1:3" x14ac:dyDescent="0.3">
      <c r="A25" s="116">
        <v>1490</v>
      </c>
      <c r="B25" s="116" t="s">
        <v>195</v>
      </c>
      <c r="C25" s="120">
        <v>5.7820824031172098</v>
      </c>
    </row>
    <row r="26" spans="1:3" x14ac:dyDescent="0.3">
      <c r="A26" s="116">
        <v>127</v>
      </c>
      <c r="B26" s="116" t="s">
        <v>196</v>
      </c>
      <c r="C26" s="120">
        <v>3.0224888616138004</v>
      </c>
    </row>
    <row r="27" spans="1:3" x14ac:dyDescent="0.3">
      <c r="A27" s="116">
        <v>560</v>
      </c>
      <c r="B27" s="116" t="s">
        <v>197</v>
      </c>
      <c r="C27" s="120">
        <v>3.6513405418395961</v>
      </c>
    </row>
    <row r="28" spans="1:3" x14ac:dyDescent="0.3">
      <c r="A28" s="116">
        <v>1272</v>
      </c>
      <c r="B28" s="116" t="s">
        <v>198</v>
      </c>
      <c r="C28" s="120">
        <v>6.6142068926493298</v>
      </c>
    </row>
    <row r="29" spans="1:3" x14ac:dyDescent="0.3">
      <c r="A29" s="116">
        <v>2305</v>
      </c>
      <c r="B29" s="116" t="s">
        <v>199</v>
      </c>
      <c r="C29" s="120">
        <v>1.5192844601238438</v>
      </c>
    </row>
    <row r="30" spans="1:3" x14ac:dyDescent="0.3">
      <c r="A30" s="116">
        <v>1231</v>
      </c>
      <c r="B30" s="116" t="s">
        <v>200</v>
      </c>
      <c r="C30" s="120">
        <v>9.2779671986897583</v>
      </c>
    </row>
    <row r="31" spans="1:3" x14ac:dyDescent="0.3">
      <c r="A31" s="116">
        <v>1278</v>
      </c>
      <c r="B31" s="116" t="s">
        <v>201</v>
      </c>
      <c r="C31" s="120">
        <v>8.6324424042421182</v>
      </c>
    </row>
    <row r="32" spans="1:3" x14ac:dyDescent="0.3">
      <c r="A32" s="116">
        <v>1438</v>
      </c>
      <c r="B32" s="116" t="s">
        <v>202</v>
      </c>
      <c r="C32" s="120">
        <v>5.3448074491400419</v>
      </c>
    </row>
    <row r="33" spans="1:3" x14ac:dyDescent="0.3">
      <c r="A33" s="116">
        <v>162</v>
      </c>
      <c r="B33" s="116" t="s">
        <v>203</v>
      </c>
      <c r="C33" s="120">
        <v>2.8669620513915981</v>
      </c>
    </row>
    <row r="34" spans="1:3" x14ac:dyDescent="0.3">
      <c r="A34" s="116">
        <v>1862</v>
      </c>
      <c r="B34" s="116" t="s">
        <v>204</v>
      </c>
      <c r="C34" s="120">
        <v>4.0708615519783695</v>
      </c>
    </row>
    <row r="35" spans="1:3" x14ac:dyDescent="0.3">
      <c r="A35" s="116">
        <v>2425</v>
      </c>
      <c r="B35" s="116" t="s">
        <v>205</v>
      </c>
      <c r="C35" s="120">
        <v>1.2502796769142119</v>
      </c>
    </row>
    <row r="36" spans="1:3" x14ac:dyDescent="0.3">
      <c r="A36" s="116">
        <v>1730</v>
      </c>
      <c r="B36" s="116" t="s">
        <v>206</v>
      </c>
      <c r="C36" s="120">
        <v>3.8553729735887954</v>
      </c>
    </row>
    <row r="37" spans="1:3" x14ac:dyDescent="0.3">
      <c r="A37" s="116">
        <v>125</v>
      </c>
      <c r="B37" s="116" t="s">
        <v>207</v>
      </c>
      <c r="C37" s="120">
        <v>2.9263081650984879</v>
      </c>
    </row>
    <row r="38" spans="1:3" x14ac:dyDescent="0.3">
      <c r="A38" s="116">
        <v>686</v>
      </c>
      <c r="B38" s="116" t="s">
        <v>208</v>
      </c>
      <c r="C38" s="120">
        <v>3.6098247757664397</v>
      </c>
    </row>
    <row r="39" spans="1:3" x14ac:dyDescent="0.3">
      <c r="A39" s="116">
        <v>862</v>
      </c>
      <c r="B39" s="116" t="s">
        <v>209</v>
      </c>
      <c r="C39" s="120">
        <v>4.8263586487088821</v>
      </c>
    </row>
    <row r="40" spans="1:3" x14ac:dyDescent="0.3">
      <c r="A40" s="116">
        <v>381</v>
      </c>
      <c r="B40" s="116" t="s">
        <v>210</v>
      </c>
      <c r="C40" s="120">
        <v>2.8602115800775598</v>
      </c>
    </row>
    <row r="41" spans="1:3" x14ac:dyDescent="0.3">
      <c r="A41" s="116">
        <v>484</v>
      </c>
      <c r="B41" s="116" t="s">
        <v>211</v>
      </c>
      <c r="C41" s="120">
        <v>3.1069870958233778</v>
      </c>
    </row>
    <row r="42" spans="1:3" x14ac:dyDescent="0.3">
      <c r="A42" s="116">
        <v>1285</v>
      </c>
      <c r="B42" s="116" t="s">
        <v>212</v>
      </c>
      <c r="C42" s="120">
        <v>8.6778833089249652</v>
      </c>
    </row>
    <row r="43" spans="1:3" x14ac:dyDescent="0.3">
      <c r="A43" s="116">
        <v>1445</v>
      </c>
      <c r="B43" s="116" t="s">
        <v>213</v>
      </c>
      <c r="C43" s="120">
        <v>5.5663974621716639</v>
      </c>
    </row>
    <row r="44" spans="1:3" x14ac:dyDescent="0.3">
      <c r="A44" s="116">
        <v>1982</v>
      </c>
      <c r="B44" s="116" t="s">
        <v>214</v>
      </c>
      <c r="C44" s="120">
        <v>3.0884688112470804</v>
      </c>
    </row>
    <row r="45" spans="1:3" x14ac:dyDescent="0.3">
      <c r="A45" s="116">
        <v>1382</v>
      </c>
      <c r="B45" s="116" t="s">
        <v>215</v>
      </c>
      <c r="C45" s="120">
        <v>7.9111114904615576</v>
      </c>
    </row>
    <row r="46" spans="1:3" x14ac:dyDescent="0.3">
      <c r="A46" s="116">
        <v>1499</v>
      </c>
      <c r="B46" s="116" t="s">
        <v>216</v>
      </c>
      <c r="C46" s="120">
        <v>4.9034659249026573</v>
      </c>
    </row>
    <row r="47" spans="1:3" x14ac:dyDescent="0.3">
      <c r="A47" s="116">
        <v>2080</v>
      </c>
      <c r="B47" s="116" t="s">
        <v>217</v>
      </c>
      <c r="C47" s="120">
        <v>2.7651613265275907</v>
      </c>
    </row>
    <row r="48" spans="1:3" x14ac:dyDescent="0.3">
      <c r="A48" s="116">
        <v>1782</v>
      </c>
      <c r="B48" s="116" t="s">
        <v>218</v>
      </c>
      <c r="C48" s="120">
        <v>3.6513254233768961</v>
      </c>
    </row>
    <row r="49" spans="1:3" x14ac:dyDescent="0.3">
      <c r="A49" s="116">
        <v>562</v>
      </c>
      <c r="B49" s="116" t="s">
        <v>219</v>
      </c>
      <c r="C49" s="120">
        <v>3.5353940990236041</v>
      </c>
    </row>
    <row r="50" spans="1:3" x14ac:dyDescent="0.3">
      <c r="A50" s="116">
        <v>482</v>
      </c>
      <c r="B50" s="116" t="s">
        <v>220</v>
      </c>
      <c r="C50" s="120">
        <v>3.2245178496396059</v>
      </c>
    </row>
    <row r="51" spans="1:3" x14ac:dyDescent="0.3">
      <c r="A51" s="116">
        <v>1763</v>
      </c>
      <c r="B51" s="116" t="s">
        <v>221</v>
      </c>
      <c r="C51" s="120">
        <v>3.8936011844211103</v>
      </c>
    </row>
    <row r="52" spans="1:3" x14ac:dyDescent="0.3">
      <c r="A52" s="116">
        <v>1439</v>
      </c>
      <c r="B52" s="116" t="s">
        <v>222</v>
      </c>
      <c r="C52" s="120">
        <v>5.6832165531995775</v>
      </c>
    </row>
    <row r="53" spans="1:3" x14ac:dyDescent="0.3">
      <c r="A53" s="116">
        <v>2026</v>
      </c>
      <c r="B53" s="116" t="s">
        <v>223</v>
      </c>
      <c r="C53" s="120">
        <v>2.8825596173604278</v>
      </c>
    </row>
    <row r="54" spans="1:3" x14ac:dyDescent="0.3">
      <c r="A54" s="116">
        <v>662</v>
      </c>
      <c r="B54" s="116" t="s">
        <v>224</v>
      </c>
      <c r="C54" s="120">
        <v>6.1495621480439775</v>
      </c>
    </row>
    <row r="55" spans="1:3" x14ac:dyDescent="0.3">
      <c r="A55" s="116">
        <v>461</v>
      </c>
      <c r="B55" s="116" t="s">
        <v>225</v>
      </c>
      <c r="C55" s="120">
        <v>3.1522322640699456</v>
      </c>
    </row>
    <row r="56" spans="1:3" x14ac:dyDescent="0.3">
      <c r="A56" s="116">
        <v>617</v>
      </c>
      <c r="B56" s="116" t="s">
        <v>226</v>
      </c>
      <c r="C56" s="120">
        <v>5.4878857016563378</v>
      </c>
    </row>
    <row r="57" spans="1:3" x14ac:dyDescent="0.3">
      <c r="A57" s="116">
        <v>980</v>
      </c>
      <c r="B57" s="116" t="s">
        <v>227</v>
      </c>
      <c r="C57" s="120">
        <v>3.8041672987967501</v>
      </c>
    </row>
    <row r="58" spans="1:3" x14ac:dyDescent="0.3">
      <c r="A58" s="116">
        <v>1764</v>
      </c>
      <c r="B58" s="116" t="s">
        <v>228</v>
      </c>
      <c r="C58" s="120">
        <v>4.1871772344295737</v>
      </c>
    </row>
    <row r="59" spans="1:3" x14ac:dyDescent="0.3">
      <c r="A59" s="116">
        <v>1444</v>
      </c>
      <c r="B59" s="116" t="s">
        <v>229</v>
      </c>
      <c r="C59" s="120">
        <v>5.5225162437983863</v>
      </c>
    </row>
    <row r="60" spans="1:3" x14ac:dyDescent="0.3">
      <c r="A60" s="116">
        <v>1447</v>
      </c>
      <c r="B60" s="116" t="s">
        <v>230</v>
      </c>
      <c r="C60" s="120">
        <v>4.3215970188379247</v>
      </c>
    </row>
    <row r="61" spans="1:3" x14ac:dyDescent="0.3">
      <c r="A61" s="116">
        <v>2523</v>
      </c>
      <c r="B61" s="116" t="s">
        <v>231</v>
      </c>
      <c r="C61" s="120">
        <v>0.77851157833118834</v>
      </c>
    </row>
    <row r="62" spans="1:3" x14ac:dyDescent="0.3">
      <c r="A62" s="116">
        <v>2180</v>
      </c>
      <c r="B62" s="116" t="s">
        <v>232</v>
      </c>
      <c r="C62" s="120">
        <v>2.6392566561698882</v>
      </c>
    </row>
    <row r="63" spans="1:3" x14ac:dyDescent="0.3">
      <c r="A63" s="116">
        <v>1480</v>
      </c>
      <c r="B63" s="116" t="s">
        <v>233</v>
      </c>
      <c r="C63" s="120">
        <v>6.9321469068527177</v>
      </c>
    </row>
    <row r="64" spans="1:3" x14ac:dyDescent="0.3">
      <c r="A64" s="116">
        <v>1471</v>
      </c>
      <c r="B64" s="116" t="s">
        <v>234</v>
      </c>
      <c r="C64" s="120">
        <v>4.7697698045284183</v>
      </c>
    </row>
    <row r="65" spans="1:3" x14ac:dyDescent="0.3">
      <c r="A65" s="116">
        <v>643</v>
      </c>
      <c r="B65" s="116" t="s">
        <v>235</v>
      </c>
      <c r="C65" s="120">
        <v>4.4984424338621203</v>
      </c>
    </row>
    <row r="66" spans="1:3" x14ac:dyDescent="0.3">
      <c r="A66" s="116">
        <v>1783</v>
      </c>
      <c r="B66" s="116" t="s">
        <v>236</v>
      </c>
      <c r="C66" s="120">
        <v>3.4092341229319523</v>
      </c>
    </row>
    <row r="67" spans="1:3" x14ac:dyDescent="0.3">
      <c r="A67" s="116">
        <v>1861</v>
      </c>
      <c r="B67" s="116" t="s">
        <v>237</v>
      </c>
      <c r="C67" s="120">
        <v>3.7574057653215136</v>
      </c>
    </row>
    <row r="68" spans="1:3" x14ac:dyDescent="0.3">
      <c r="A68" s="116">
        <v>1961</v>
      </c>
      <c r="B68" s="116" t="s">
        <v>238</v>
      </c>
      <c r="C68" s="120">
        <v>3.0717127697808335</v>
      </c>
    </row>
    <row r="69" spans="1:3" x14ac:dyDescent="0.3">
      <c r="A69" s="116">
        <v>1380</v>
      </c>
      <c r="B69" s="116" t="s">
        <v>239</v>
      </c>
      <c r="C69" s="120">
        <v>8.17769224915323</v>
      </c>
    </row>
    <row r="70" spans="1:3" x14ac:dyDescent="0.3">
      <c r="A70" s="116">
        <v>1761</v>
      </c>
      <c r="B70" s="116" t="s">
        <v>240</v>
      </c>
      <c r="C70" s="120">
        <v>4.1910785833994497</v>
      </c>
    </row>
    <row r="71" spans="1:3" x14ac:dyDescent="0.3">
      <c r="A71" s="116">
        <v>136</v>
      </c>
      <c r="B71" s="116" t="s">
        <v>241</v>
      </c>
      <c r="C71" s="120">
        <v>3.0402926098216621</v>
      </c>
    </row>
    <row r="72" spans="1:3" x14ac:dyDescent="0.3">
      <c r="A72" s="116">
        <v>2583</v>
      </c>
      <c r="B72" s="116" t="s">
        <v>242</v>
      </c>
      <c r="C72" s="120">
        <v>1.2648468150032861</v>
      </c>
    </row>
    <row r="73" spans="1:3" x14ac:dyDescent="0.3">
      <c r="A73" s="116">
        <v>331</v>
      </c>
      <c r="B73" s="116" t="s">
        <v>243</v>
      </c>
      <c r="C73" s="120">
        <v>2.7691532548736055</v>
      </c>
    </row>
    <row r="74" spans="1:3" x14ac:dyDescent="0.3">
      <c r="A74" s="116">
        <v>2083</v>
      </c>
      <c r="B74" s="116" t="s">
        <v>244</v>
      </c>
      <c r="C74" s="120">
        <v>2.890757304971864</v>
      </c>
    </row>
    <row r="75" spans="1:3" x14ac:dyDescent="0.3">
      <c r="A75" s="116">
        <v>1283</v>
      </c>
      <c r="B75" s="116" t="s">
        <v>245</v>
      </c>
      <c r="C75" s="120">
        <v>8.9182201984950389</v>
      </c>
    </row>
    <row r="76" spans="1:3" x14ac:dyDescent="0.3">
      <c r="A76" s="116">
        <v>1466</v>
      </c>
      <c r="B76" s="116" t="s">
        <v>246</v>
      </c>
      <c r="C76" s="120">
        <v>5.3799412701580938</v>
      </c>
    </row>
    <row r="77" spans="1:3" x14ac:dyDescent="0.3">
      <c r="A77" s="116">
        <v>1497</v>
      </c>
      <c r="B77" s="116" t="s">
        <v>247</v>
      </c>
      <c r="C77" s="120">
        <v>4.3427152484655345</v>
      </c>
    </row>
    <row r="78" spans="1:3" x14ac:dyDescent="0.3">
      <c r="A78" s="116">
        <v>2104</v>
      </c>
      <c r="B78" s="116" t="s">
        <v>248</v>
      </c>
      <c r="C78" s="120">
        <v>2.7650396603804337</v>
      </c>
    </row>
    <row r="79" spans="1:3" x14ac:dyDescent="0.3">
      <c r="A79" s="116">
        <v>126</v>
      </c>
      <c r="B79" s="116" t="s">
        <v>249</v>
      </c>
      <c r="C79" s="120">
        <v>2.975166463851926</v>
      </c>
    </row>
    <row r="80" spans="1:3" x14ac:dyDescent="0.3">
      <c r="A80" s="116">
        <v>2184</v>
      </c>
      <c r="B80" s="116" t="s">
        <v>250</v>
      </c>
      <c r="C80" s="120">
        <v>2.2805209398269604</v>
      </c>
    </row>
    <row r="81" spans="1:3" x14ac:dyDescent="0.3">
      <c r="A81" s="116">
        <v>860</v>
      </c>
      <c r="B81" s="116" t="s">
        <v>251</v>
      </c>
      <c r="C81" s="120">
        <v>3.5106622959438054</v>
      </c>
    </row>
    <row r="82" spans="1:3" x14ac:dyDescent="0.3">
      <c r="A82" s="116">
        <v>1315</v>
      </c>
      <c r="B82" s="116" t="s">
        <v>252</v>
      </c>
      <c r="C82" s="120">
        <v>7.1490618265592119</v>
      </c>
    </row>
    <row r="83" spans="1:3" x14ac:dyDescent="0.3">
      <c r="A83" s="116">
        <v>305</v>
      </c>
      <c r="B83" s="116" t="s">
        <v>253</v>
      </c>
      <c r="C83" s="120">
        <v>2.8276296615600538</v>
      </c>
    </row>
    <row r="84" spans="1:3" x14ac:dyDescent="0.3">
      <c r="A84" s="116">
        <v>1863</v>
      </c>
      <c r="B84" s="116" t="s">
        <v>254</v>
      </c>
      <c r="C84" s="120">
        <v>3.6907704114913917</v>
      </c>
    </row>
    <row r="85" spans="1:3" x14ac:dyDescent="0.3">
      <c r="A85" s="116">
        <v>2361</v>
      </c>
      <c r="B85" s="116" t="s">
        <v>255</v>
      </c>
      <c r="C85" s="120">
        <v>1.621536558607346</v>
      </c>
    </row>
    <row r="86" spans="1:3" x14ac:dyDescent="0.3">
      <c r="A86" s="116">
        <v>2280</v>
      </c>
      <c r="B86" s="116" t="s">
        <v>256</v>
      </c>
      <c r="C86" s="120">
        <v>2.2043388241215718</v>
      </c>
    </row>
    <row r="87" spans="1:3" x14ac:dyDescent="0.3">
      <c r="A87" s="116">
        <v>1401</v>
      </c>
      <c r="B87" s="116" t="s">
        <v>257</v>
      </c>
      <c r="C87" s="120">
        <v>6.6790532684326136</v>
      </c>
    </row>
    <row r="88" spans="1:3" x14ac:dyDescent="0.3">
      <c r="A88" s="116">
        <v>1293</v>
      </c>
      <c r="B88" s="116" t="s">
        <v>258</v>
      </c>
      <c r="C88" s="120">
        <v>7.5289160504060586</v>
      </c>
    </row>
    <row r="89" spans="1:3" x14ac:dyDescent="0.3">
      <c r="A89" s="116">
        <v>1284</v>
      </c>
      <c r="B89" s="116" t="s">
        <v>259</v>
      </c>
      <c r="C89" s="120">
        <v>8.9521555863893774</v>
      </c>
    </row>
    <row r="90" spans="1:3" x14ac:dyDescent="0.3">
      <c r="A90" s="116">
        <v>821</v>
      </c>
      <c r="B90" s="116" t="s">
        <v>260</v>
      </c>
      <c r="C90" s="120">
        <v>3.8223817467689458</v>
      </c>
    </row>
    <row r="91" spans="1:3" x14ac:dyDescent="0.3">
      <c r="A91" s="116">
        <v>1266</v>
      </c>
      <c r="B91" s="116" t="s">
        <v>261</v>
      </c>
      <c r="C91" s="120">
        <v>8.2287185545890509</v>
      </c>
    </row>
    <row r="92" spans="1:3" x14ac:dyDescent="0.3">
      <c r="A92" s="116">
        <v>1267</v>
      </c>
      <c r="B92" s="116" t="s">
        <v>262</v>
      </c>
      <c r="C92" s="120">
        <v>8.3751064229894379</v>
      </c>
    </row>
    <row r="93" spans="1:3" x14ac:dyDescent="0.3">
      <c r="A93" s="116">
        <v>2510</v>
      </c>
      <c r="B93" s="116" t="s">
        <v>263</v>
      </c>
      <c r="C93" s="120">
        <v>0.80629466330563559</v>
      </c>
    </row>
    <row r="94" spans="1:3" x14ac:dyDescent="0.3">
      <c r="A94" s="116">
        <v>123</v>
      </c>
      <c r="B94" s="116" t="s">
        <v>264</v>
      </c>
      <c r="C94" s="120">
        <v>2.8721331119537279</v>
      </c>
    </row>
    <row r="95" spans="1:3" x14ac:dyDescent="0.3">
      <c r="A95" s="116">
        <v>680</v>
      </c>
      <c r="B95" s="116" t="s">
        <v>265</v>
      </c>
      <c r="C95" s="120">
        <v>4.3544146458307864</v>
      </c>
    </row>
    <row r="96" spans="1:3" x14ac:dyDescent="0.3">
      <c r="A96" s="116">
        <v>2514</v>
      </c>
      <c r="B96" s="116" t="s">
        <v>266</v>
      </c>
      <c r="C96" s="120">
        <v>1.2720908834820641</v>
      </c>
    </row>
    <row r="97" spans="1:3" x14ac:dyDescent="0.3">
      <c r="A97" s="116">
        <v>880</v>
      </c>
      <c r="B97" s="116" t="s">
        <v>267</v>
      </c>
      <c r="C97" s="120">
        <v>4.4841107976847621</v>
      </c>
    </row>
    <row r="98" spans="1:3" x14ac:dyDescent="0.3">
      <c r="A98" s="116">
        <v>1446</v>
      </c>
      <c r="B98" s="116" t="s">
        <v>268</v>
      </c>
      <c r="C98" s="120">
        <v>4.2426468925476044</v>
      </c>
    </row>
    <row r="99" spans="1:3" x14ac:dyDescent="0.3">
      <c r="A99" s="116">
        <v>1082</v>
      </c>
      <c r="B99" s="116" t="s">
        <v>269</v>
      </c>
      <c r="C99" s="120">
        <v>6.046697214375369</v>
      </c>
    </row>
    <row r="100" spans="1:3" x14ac:dyDescent="0.3">
      <c r="A100" s="116">
        <v>1883</v>
      </c>
      <c r="B100" s="116" t="s">
        <v>270</v>
      </c>
      <c r="C100" s="120">
        <v>3.95014826059341</v>
      </c>
    </row>
    <row r="101" spans="1:3" x14ac:dyDescent="0.3">
      <c r="A101" s="116">
        <v>1080</v>
      </c>
      <c r="B101" s="116" t="s">
        <v>271</v>
      </c>
      <c r="C101" s="120">
        <v>5.3149428691182781</v>
      </c>
    </row>
    <row r="102" spans="1:3" x14ac:dyDescent="0.3">
      <c r="A102" s="116">
        <v>1780</v>
      </c>
      <c r="B102" s="116" t="s">
        <v>272</v>
      </c>
      <c r="C102" s="120">
        <v>4.0380827302024418</v>
      </c>
    </row>
    <row r="103" spans="1:3" x14ac:dyDescent="0.3">
      <c r="A103" s="116">
        <v>483</v>
      </c>
      <c r="B103" s="116" t="s">
        <v>273</v>
      </c>
      <c r="C103" s="120">
        <v>3.300854587554928</v>
      </c>
    </row>
    <row r="104" spans="1:3" x14ac:dyDescent="0.3">
      <c r="A104" s="116">
        <v>1715</v>
      </c>
      <c r="B104" s="116" t="s">
        <v>274</v>
      </c>
      <c r="C104" s="120">
        <v>3.9872544407844495</v>
      </c>
    </row>
    <row r="105" spans="1:3" x14ac:dyDescent="0.3">
      <c r="A105" s="116">
        <v>513</v>
      </c>
      <c r="B105" s="116" t="s">
        <v>275</v>
      </c>
      <c r="C105" s="120">
        <v>3.2349657163619958</v>
      </c>
    </row>
    <row r="106" spans="1:3" x14ac:dyDescent="0.3">
      <c r="A106" s="116">
        <v>2584</v>
      </c>
      <c r="B106" s="116" t="s">
        <v>276</v>
      </c>
      <c r="C106" s="120">
        <v>0.65357839980640919</v>
      </c>
    </row>
    <row r="107" spans="1:3" x14ac:dyDescent="0.3">
      <c r="A107" s="116">
        <v>1276</v>
      </c>
      <c r="B107" s="116" t="s">
        <v>277</v>
      </c>
      <c r="C107" s="120">
        <v>8.3878171060143387</v>
      </c>
    </row>
    <row r="108" spans="1:3" x14ac:dyDescent="0.3">
      <c r="A108" s="116">
        <v>330</v>
      </c>
      <c r="B108" s="116" t="s">
        <v>278</v>
      </c>
      <c r="C108" s="120">
        <v>2.7666319983346077</v>
      </c>
    </row>
    <row r="109" spans="1:3" x14ac:dyDescent="0.3">
      <c r="A109" s="116">
        <v>2282</v>
      </c>
      <c r="B109" s="116" t="s">
        <v>279</v>
      </c>
      <c r="C109" s="120">
        <v>2.1346516230167425</v>
      </c>
    </row>
    <row r="110" spans="1:3" x14ac:dyDescent="0.3">
      <c r="A110" s="116">
        <v>1290</v>
      </c>
      <c r="B110" s="116" t="s">
        <v>280</v>
      </c>
      <c r="C110" s="120">
        <v>7.3867502374851952</v>
      </c>
    </row>
    <row r="111" spans="1:3" x14ac:dyDescent="0.3">
      <c r="A111" s="116">
        <v>1781</v>
      </c>
      <c r="B111" s="116" t="s">
        <v>281</v>
      </c>
      <c r="C111" s="120">
        <v>4.1135744932221172</v>
      </c>
    </row>
    <row r="112" spans="1:3" x14ac:dyDescent="0.3">
      <c r="A112" s="116">
        <v>2309</v>
      </c>
      <c r="B112" s="116" t="s">
        <v>282</v>
      </c>
      <c r="C112" s="120">
        <v>1.190950427190308</v>
      </c>
    </row>
    <row r="113" spans="1:3" x14ac:dyDescent="0.3">
      <c r="A113" s="116">
        <v>1881</v>
      </c>
      <c r="B113" s="116" t="s">
        <v>283</v>
      </c>
      <c r="C113" s="120">
        <v>3.7431663551330514</v>
      </c>
    </row>
    <row r="114" spans="1:3" x14ac:dyDescent="0.3">
      <c r="A114" s="116">
        <v>1384</v>
      </c>
      <c r="B114" s="116" t="s">
        <v>284</v>
      </c>
      <c r="C114" s="120">
        <v>7.3223859914143841</v>
      </c>
    </row>
    <row r="115" spans="1:3" x14ac:dyDescent="0.3">
      <c r="A115" s="116">
        <v>1960</v>
      </c>
      <c r="B115" s="116" t="s">
        <v>285</v>
      </c>
      <c r="C115" s="120">
        <v>3.1694227797644436</v>
      </c>
    </row>
    <row r="116" spans="1:3" x14ac:dyDescent="0.3">
      <c r="A116" s="116">
        <v>1482</v>
      </c>
      <c r="B116" s="116" t="s">
        <v>286</v>
      </c>
      <c r="C116" s="120">
        <v>6.7949438291437447</v>
      </c>
    </row>
    <row r="117" spans="1:3" x14ac:dyDescent="0.3">
      <c r="A117" s="116">
        <v>1261</v>
      </c>
      <c r="B117" s="116" t="s">
        <v>287</v>
      </c>
      <c r="C117" s="120">
        <v>9.0320205780767431</v>
      </c>
    </row>
    <row r="118" spans="1:3" x14ac:dyDescent="0.3">
      <c r="A118" s="116">
        <v>1983</v>
      </c>
      <c r="B118" s="116" t="s">
        <v>288</v>
      </c>
      <c r="C118" s="120">
        <v>3.1537816715240439</v>
      </c>
    </row>
    <row r="119" spans="1:3" x14ac:dyDescent="0.3">
      <c r="A119" s="116">
        <v>1381</v>
      </c>
      <c r="B119" s="116" t="s">
        <v>289</v>
      </c>
      <c r="C119" s="120">
        <v>8.1231047862284846</v>
      </c>
    </row>
    <row r="120" spans="1:3" x14ac:dyDescent="0.3">
      <c r="A120" s="116">
        <v>1282</v>
      </c>
      <c r="B120" s="116" t="s">
        <v>290</v>
      </c>
      <c r="C120" s="120">
        <v>9.0345310635036746</v>
      </c>
    </row>
    <row r="121" spans="1:3" x14ac:dyDescent="0.3">
      <c r="A121" s="116">
        <v>1860</v>
      </c>
      <c r="B121" s="116" t="s">
        <v>291</v>
      </c>
      <c r="C121" s="120">
        <v>4.2362450686368014</v>
      </c>
    </row>
    <row r="122" spans="1:3" x14ac:dyDescent="0.3">
      <c r="A122" s="116">
        <v>1814</v>
      </c>
      <c r="B122" s="116" t="s">
        <v>292</v>
      </c>
      <c r="C122" s="120">
        <v>3.8925408623435218</v>
      </c>
    </row>
    <row r="123" spans="1:3" x14ac:dyDescent="0.3">
      <c r="A123" s="116">
        <v>2029</v>
      </c>
      <c r="B123" s="116" t="s">
        <v>293</v>
      </c>
      <c r="C123" s="120">
        <v>2.7370812628004217</v>
      </c>
    </row>
    <row r="124" spans="1:3" x14ac:dyDescent="0.3">
      <c r="A124" s="116">
        <v>1441</v>
      </c>
      <c r="B124" s="116" t="s">
        <v>294</v>
      </c>
      <c r="C124" s="120">
        <v>6.4445658111572213</v>
      </c>
    </row>
    <row r="125" spans="1:3" x14ac:dyDescent="0.3">
      <c r="A125" s="116">
        <v>761</v>
      </c>
      <c r="B125" s="116" t="s">
        <v>295</v>
      </c>
      <c r="C125" s="120">
        <v>4.8823581457138001</v>
      </c>
    </row>
    <row r="126" spans="1:3" x14ac:dyDescent="0.3">
      <c r="A126" s="116">
        <v>186</v>
      </c>
      <c r="B126" s="116" t="s">
        <v>296</v>
      </c>
      <c r="C126" s="120">
        <v>2.8922858079274461</v>
      </c>
    </row>
    <row r="127" spans="1:3" x14ac:dyDescent="0.3">
      <c r="A127" s="116">
        <v>1494</v>
      </c>
      <c r="B127" s="116" t="s">
        <v>297</v>
      </c>
      <c r="C127" s="120">
        <v>5.111925655917112</v>
      </c>
    </row>
    <row r="128" spans="1:3" x14ac:dyDescent="0.3">
      <c r="A128" s="116">
        <v>1462</v>
      </c>
      <c r="B128" s="116" t="s">
        <v>298</v>
      </c>
      <c r="C128" s="120">
        <v>6.2365081621252942</v>
      </c>
    </row>
    <row r="129" spans="1:3" x14ac:dyDescent="0.3">
      <c r="A129" s="116">
        <v>1885</v>
      </c>
      <c r="B129" s="116" t="s">
        <v>299</v>
      </c>
      <c r="C129" s="120">
        <v>3.4040645059417236</v>
      </c>
    </row>
    <row r="130" spans="1:3" x14ac:dyDescent="0.3">
      <c r="A130" s="116">
        <v>580</v>
      </c>
      <c r="B130" s="116" t="s">
        <v>300</v>
      </c>
      <c r="C130" s="120">
        <v>3.4680126779681979</v>
      </c>
    </row>
    <row r="131" spans="1:3" x14ac:dyDescent="0.3">
      <c r="A131" s="116">
        <v>781</v>
      </c>
      <c r="B131" s="116" t="s">
        <v>301</v>
      </c>
      <c r="C131" s="120">
        <v>6.4695807618609873</v>
      </c>
    </row>
    <row r="132" spans="1:3" x14ac:dyDescent="0.3">
      <c r="A132" s="116">
        <v>2161</v>
      </c>
      <c r="B132" s="116" t="s">
        <v>302</v>
      </c>
      <c r="C132" s="120">
        <v>2.1268694321314459</v>
      </c>
    </row>
    <row r="133" spans="1:3" x14ac:dyDescent="0.3">
      <c r="A133" s="116">
        <v>1864</v>
      </c>
      <c r="B133" s="116" t="s">
        <v>303</v>
      </c>
      <c r="C133" s="120">
        <v>3.4424710353215482</v>
      </c>
    </row>
    <row r="134" spans="1:3" x14ac:dyDescent="0.3">
      <c r="A134" s="116">
        <v>1262</v>
      </c>
      <c r="B134" s="116" t="s">
        <v>304</v>
      </c>
      <c r="C134" s="120">
        <v>9.1852121988932218</v>
      </c>
    </row>
    <row r="135" spans="1:3" x14ac:dyDescent="0.3">
      <c r="A135" s="116">
        <v>2085</v>
      </c>
      <c r="B135" s="116" t="s">
        <v>305</v>
      </c>
      <c r="C135" s="120">
        <v>3.1905210494995062</v>
      </c>
    </row>
    <row r="136" spans="1:3" x14ac:dyDescent="0.3">
      <c r="A136" s="116">
        <v>2580</v>
      </c>
      <c r="B136" s="116" t="s">
        <v>306</v>
      </c>
      <c r="C136" s="120">
        <v>1.3089082080490702</v>
      </c>
    </row>
    <row r="137" spans="1:3" x14ac:dyDescent="0.3">
      <c r="A137" s="116">
        <v>1281</v>
      </c>
      <c r="B137" s="116" t="s">
        <v>307</v>
      </c>
      <c r="C137" s="120">
        <v>8.9880540221077894</v>
      </c>
    </row>
    <row r="138" spans="1:3" x14ac:dyDescent="0.3">
      <c r="A138" s="116">
        <v>2481</v>
      </c>
      <c r="B138" s="116" t="s">
        <v>308</v>
      </c>
      <c r="C138" s="120">
        <v>1.367514704912896</v>
      </c>
    </row>
    <row r="139" spans="1:3" x14ac:dyDescent="0.3">
      <c r="A139" s="116">
        <v>1484</v>
      </c>
      <c r="B139" s="116" t="s">
        <v>309</v>
      </c>
      <c r="C139" s="120">
        <v>6.5405191192626928</v>
      </c>
    </row>
    <row r="140" spans="1:3" x14ac:dyDescent="0.3">
      <c r="A140" s="116">
        <v>1280</v>
      </c>
      <c r="B140" s="116" t="s">
        <v>310</v>
      </c>
      <c r="C140" s="120">
        <v>9.461642922295459</v>
      </c>
    </row>
    <row r="141" spans="1:3" x14ac:dyDescent="0.3">
      <c r="A141" s="116">
        <v>2023</v>
      </c>
      <c r="B141" s="116" t="s">
        <v>311</v>
      </c>
      <c r="C141" s="120">
        <v>2.543760270164122</v>
      </c>
    </row>
    <row r="142" spans="1:3" x14ac:dyDescent="0.3">
      <c r="A142" s="116">
        <v>2418</v>
      </c>
      <c r="B142" s="116" t="s">
        <v>312</v>
      </c>
      <c r="C142" s="120">
        <v>1.1390153765678364</v>
      </c>
    </row>
    <row r="143" spans="1:3" x14ac:dyDescent="0.3">
      <c r="A143" s="116">
        <v>1493</v>
      </c>
      <c r="B143" s="116" t="s">
        <v>313</v>
      </c>
      <c r="C143" s="120">
        <v>4.5220631482308322</v>
      </c>
    </row>
    <row r="144" spans="1:3" x14ac:dyDescent="0.3">
      <c r="A144" s="116">
        <v>1463</v>
      </c>
      <c r="B144" s="116" t="s">
        <v>314</v>
      </c>
      <c r="C144" s="120">
        <v>6.8031439837287424</v>
      </c>
    </row>
    <row r="145" spans="1:3" x14ac:dyDescent="0.3">
      <c r="A145" s="116">
        <v>767</v>
      </c>
      <c r="B145" s="116" t="s">
        <v>315</v>
      </c>
      <c r="C145" s="120">
        <v>7.3447622511121953</v>
      </c>
    </row>
    <row r="146" spans="1:3" x14ac:dyDescent="0.3">
      <c r="A146" s="116">
        <v>1461</v>
      </c>
      <c r="B146" s="116" t="s">
        <v>316</v>
      </c>
      <c r="C146" s="120">
        <v>5.334981985092158</v>
      </c>
    </row>
    <row r="147" spans="1:3" x14ac:dyDescent="0.3">
      <c r="A147" s="116">
        <v>586</v>
      </c>
      <c r="B147" s="116" t="s">
        <v>317</v>
      </c>
      <c r="C147" s="120">
        <v>3.6840121489763198</v>
      </c>
    </row>
    <row r="148" spans="1:3" x14ac:dyDescent="0.3">
      <c r="A148" s="116">
        <v>2062</v>
      </c>
      <c r="B148" s="116" t="s">
        <v>318</v>
      </c>
      <c r="C148" s="120">
        <v>2.5109667658805779</v>
      </c>
    </row>
    <row r="149" spans="1:3" x14ac:dyDescent="0.3">
      <c r="A149" s="116">
        <v>583</v>
      </c>
      <c r="B149" s="116" t="s">
        <v>319</v>
      </c>
      <c r="C149" s="120">
        <v>3.7683303079605062</v>
      </c>
    </row>
    <row r="150" spans="1:3" x14ac:dyDescent="0.3">
      <c r="A150" s="116">
        <v>642</v>
      </c>
      <c r="B150" s="116" t="s">
        <v>320</v>
      </c>
      <c r="C150" s="120">
        <v>4.7378067111968969</v>
      </c>
    </row>
    <row r="151" spans="1:3" x14ac:dyDescent="0.3">
      <c r="A151" s="116">
        <v>1430</v>
      </c>
      <c r="B151" s="116" t="s">
        <v>321</v>
      </c>
      <c r="C151" s="120">
        <v>6.0175001529937058</v>
      </c>
    </row>
    <row r="152" spans="1:3" x14ac:dyDescent="0.3">
      <c r="A152" s="116">
        <v>1762</v>
      </c>
      <c r="B152" s="116" t="s">
        <v>322</v>
      </c>
      <c r="C152" s="120">
        <v>3.6789078354835461</v>
      </c>
    </row>
    <row r="153" spans="1:3" x14ac:dyDescent="0.3">
      <c r="A153" s="116">
        <v>1481</v>
      </c>
      <c r="B153" s="116" t="s">
        <v>323</v>
      </c>
      <c r="C153" s="120">
        <v>7.0074101448059007</v>
      </c>
    </row>
    <row r="154" spans="1:3" x14ac:dyDescent="0.3">
      <c r="A154" s="116">
        <v>861</v>
      </c>
      <c r="B154" s="116" t="s">
        <v>324</v>
      </c>
      <c r="C154" s="120">
        <v>3.8933475997712805</v>
      </c>
    </row>
    <row r="155" spans="1:3" x14ac:dyDescent="0.3">
      <c r="A155" s="116">
        <v>840</v>
      </c>
      <c r="B155" s="116" t="s">
        <v>325</v>
      </c>
      <c r="C155" s="120">
        <v>4.6164160680770836</v>
      </c>
    </row>
    <row r="156" spans="1:3" x14ac:dyDescent="0.3">
      <c r="A156" s="116">
        <v>182</v>
      </c>
      <c r="B156" s="116" t="s">
        <v>326</v>
      </c>
      <c r="C156" s="120">
        <v>2.9198843042055698</v>
      </c>
    </row>
    <row r="157" spans="1:3" x14ac:dyDescent="0.3">
      <c r="A157" s="116">
        <v>1884</v>
      </c>
      <c r="B157" s="116" t="s">
        <v>327</v>
      </c>
      <c r="C157" s="120">
        <v>3.6574189149416378</v>
      </c>
    </row>
    <row r="158" spans="1:3" x14ac:dyDescent="0.3">
      <c r="A158" s="116">
        <v>1962</v>
      </c>
      <c r="B158" s="116" t="s">
        <v>328</v>
      </c>
      <c r="C158" s="120">
        <v>3.0101855814456879</v>
      </c>
    </row>
    <row r="159" spans="1:3" x14ac:dyDescent="0.3">
      <c r="A159" s="116">
        <v>2132</v>
      </c>
      <c r="B159" s="116" t="s">
        <v>329</v>
      </c>
      <c r="C159" s="120">
        <v>2.2408330064070805</v>
      </c>
    </row>
    <row r="160" spans="1:3" x14ac:dyDescent="0.3">
      <c r="A160" s="116">
        <v>2401</v>
      </c>
      <c r="B160" s="116" t="s">
        <v>330</v>
      </c>
      <c r="C160" s="120">
        <v>2.006453711787854</v>
      </c>
    </row>
    <row r="161" spans="1:3" x14ac:dyDescent="0.3">
      <c r="A161" s="116">
        <v>581</v>
      </c>
      <c r="B161" s="116" t="s">
        <v>331</v>
      </c>
      <c r="C161" s="120">
        <v>3.3527082909632724</v>
      </c>
    </row>
    <row r="162" spans="1:3" x14ac:dyDescent="0.3">
      <c r="A162" s="116">
        <v>188</v>
      </c>
      <c r="B162" s="116" t="s">
        <v>332</v>
      </c>
      <c r="C162" s="120">
        <v>2.7191522184407897</v>
      </c>
    </row>
    <row r="163" spans="1:3" x14ac:dyDescent="0.3">
      <c r="A163" s="116">
        <v>2417</v>
      </c>
      <c r="B163" s="116" t="s">
        <v>333</v>
      </c>
      <c r="C163" s="120">
        <v>1.399340434074398</v>
      </c>
    </row>
    <row r="164" spans="1:3" x14ac:dyDescent="0.3">
      <c r="A164" s="116">
        <v>881</v>
      </c>
      <c r="B164" s="116" t="s">
        <v>334</v>
      </c>
      <c r="C164" s="120">
        <v>4.3703069238101699</v>
      </c>
    </row>
    <row r="165" spans="1:3" x14ac:dyDescent="0.3">
      <c r="A165" s="116">
        <v>140</v>
      </c>
      <c r="B165" s="116" t="s">
        <v>335</v>
      </c>
      <c r="C165" s="120">
        <v>3.046328834692634</v>
      </c>
    </row>
    <row r="166" spans="1:3" x14ac:dyDescent="0.3">
      <c r="A166" s="116">
        <v>480</v>
      </c>
      <c r="B166" s="116" t="s">
        <v>336</v>
      </c>
      <c r="C166" s="120">
        <v>3.2930681112158338</v>
      </c>
    </row>
    <row r="167" spans="1:3" x14ac:dyDescent="0.3">
      <c r="A167" s="116">
        <v>192</v>
      </c>
      <c r="B167" s="116" t="s">
        <v>337</v>
      </c>
      <c r="C167" s="120">
        <v>3.0973027265988797</v>
      </c>
    </row>
    <row r="168" spans="1:3" x14ac:dyDescent="0.3">
      <c r="A168" s="116">
        <v>682</v>
      </c>
      <c r="B168" s="116" t="s">
        <v>338</v>
      </c>
      <c r="C168" s="120">
        <v>4.0304334726333604</v>
      </c>
    </row>
    <row r="169" spans="1:3" x14ac:dyDescent="0.3">
      <c r="A169" s="116">
        <v>2101</v>
      </c>
      <c r="B169" s="116" t="s">
        <v>339</v>
      </c>
      <c r="C169" s="120">
        <v>2.5740413519052341</v>
      </c>
    </row>
    <row r="170" spans="1:3" x14ac:dyDescent="0.3">
      <c r="A170" s="116">
        <v>1060</v>
      </c>
      <c r="B170" s="116" t="s">
        <v>340</v>
      </c>
      <c r="C170" s="120">
        <v>6.1660007563504262</v>
      </c>
    </row>
    <row r="171" spans="1:3" x14ac:dyDescent="0.3">
      <c r="A171" s="116">
        <v>2034</v>
      </c>
      <c r="B171" s="116" t="s">
        <v>341</v>
      </c>
      <c r="C171" s="120">
        <v>2.3921291324827338</v>
      </c>
    </row>
    <row r="172" spans="1:3" x14ac:dyDescent="0.3">
      <c r="A172" s="116">
        <v>1421</v>
      </c>
      <c r="B172" s="116" t="s">
        <v>342</v>
      </c>
      <c r="C172" s="120">
        <v>6.7022409365727338</v>
      </c>
    </row>
    <row r="173" spans="1:3" x14ac:dyDescent="0.3">
      <c r="A173" s="116">
        <v>1273</v>
      </c>
      <c r="B173" s="116" t="s">
        <v>343</v>
      </c>
      <c r="C173" s="120">
        <v>6.3719427680969183</v>
      </c>
    </row>
    <row r="174" spans="1:3" x14ac:dyDescent="0.3">
      <c r="A174" s="116">
        <v>882</v>
      </c>
      <c r="B174" s="116" t="s">
        <v>344</v>
      </c>
      <c r="C174" s="120">
        <v>3.4181589659522524</v>
      </c>
    </row>
    <row r="175" spans="1:3" x14ac:dyDescent="0.3">
      <c r="A175" s="116">
        <v>2121</v>
      </c>
      <c r="B175" s="116" t="s">
        <v>345</v>
      </c>
      <c r="C175" s="120">
        <v>2.3796820860642618</v>
      </c>
    </row>
    <row r="176" spans="1:3" x14ac:dyDescent="0.3">
      <c r="A176" s="116">
        <v>481</v>
      </c>
      <c r="B176" s="116" t="s">
        <v>346</v>
      </c>
      <c r="C176" s="120">
        <v>3.3117043256759571</v>
      </c>
    </row>
    <row r="177" spans="1:3" x14ac:dyDescent="0.3">
      <c r="A177" s="116">
        <v>2521</v>
      </c>
      <c r="B177" s="116" t="s">
        <v>347</v>
      </c>
      <c r="C177" s="120">
        <v>0.93675562739372231</v>
      </c>
    </row>
    <row r="178" spans="1:3" x14ac:dyDescent="0.3">
      <c r="A178" s="116">
        <v>1402</v>
      </c>
      <c r="B178" s="116" t="s">
        <v>348</v>
      </c>
      <c r="C178" s="120">
        <v>6.8276219050089466</v>
      </c>
    </row>
    <row r="179" spans="1:3" x14ac:dyDescent="0.3">
      <c r="A179" s="116">
        <v>1275</v>
      </c>
      <c r="B179" s="116" t="s">
        <v>349</v>
      </c>
      <c r="C179" s="120">
        <v>8.081377102778502</v>
      </c>
    </row>
    <row r="180" spans="1:3" x14ac:dyDescent="0.3">
      <c r="A180" s="116">
        <v>2581</v>
      </c>
      <c r="B180" s="116" t="s">
        <v>350</v>
      </c>
      <c r="C180" s="120">
        <v>1.365495867729182</v>
      </c>
    </row>
    <row r="181" spans="1:3" x14ac:dyDescent="0.3">
      <c r="A181" s="116">
        <v>2303</v>
      </c>
      <c r="B181" s="116" t="s">
        <v>351</v>
      </c>
      <c r="C181" s="120">
        <v>1.6033309886329998</v>
      </c>
    </row>
    <row r="182" spans="1:3" x14ac:dyDescent="0.3">
      <c r="A182" s="116">
        <v>2409</v>
      </c>
      <c r="B182" s="116" t="s">
        <v>352</v>
      </c>
      <c r="C182" s="120">
        <v>1.958218912283574</v>
      </c>
    </row>
    <row r="183" spans="1:3" x14ac:dyDescent="0.3">
      <c r="A183" s="116">
        <v>1081</v>
      </c>
      <c r="B183" s="116" t="s">
        <v>353</v>
      </c>
      <c r="C183" s="120">
        <v>5.5550956514146543</v>
      </c>
    </row>
    <row r="184" spans="1:3" x14ac:dyDescent="0.3">
      <c r="A184" s="116">
        <v>2031</v>
      </c>
      <c r="B184" s="116" t="s">
        <v>354</v>
      </c>
      <c r="C184" s="120">
        <v>2.5856537580490078</v>
      </c>
    </row>
    <row r="185" spans="1:3" x14ac:dyDescent="0.3">
      <c r="A185" s="116">
        <v>1981</v>
      </c>
      <c r="B185" s="116" t="s">
        <v>355</v>
      </c>
      <c r="C185" s="120">
        <v>2.9086704634548539</v>
      </c>
    </row>
    <row r="186" spans="1:3" x14ac:dyDescent="0.3">
      <c r="A186" s="116">
        <v>128</v>
      </c>
      <c r="B186" s="116" t="s">
        <v>356</v>
      </c>
      <c r="C186" s="120">
        <v>2.987675730387362</v>
      </c>
    </row>
    <row r="187" spans="1:3" x14ac:dyDescent="0.3">
      <c r="A187" s="116">
        <v>2181</v>
      </c>
      <c r="B187" s="116" t="s">
        <v>357</v>
      </c>
      <c r="C187" s="120">
        <v>2.7319231322317394</v>
      </c>
    </row>
    <row r="188" spans="1:3" x14ac:dyDescent="0.3">
      <c r="A188" s="116">
        <v>191</v>
      </c>
      <c r="B188" s="116" t="s">
        <v>358</v>
      </c>
      <c r="C188" s="120">
        <v>2.7805904674529978</v>
      </c>
    </row>
    <row r="189" spans="1:3" x14ac:dyDescent="0.3">
      <c r="A189" s="116">
        <v>1291</v>
      </c>
      <c r="B189" s="116" t="s">
        <v>359</v>
      </c>
      <c r="C189" s="120">
        <v>8.2432700195312307</v>
      </c>
    </row>
    <row r="190" spans="1:3" x14ac:dyDescent="0.3">
      <c r="A190" s="116">
        <v>1265</v>
      </c>
      <c r="B190" s="116" t="s">
        <v>360</v>
      </c>
      <c r="C190" s="120">
        <v>8.6145704471363587</v>
      </c>
    </row>
    <row r="191" spans="1:3" x14ac:dyDescent="0.3">
      <c r="A191" s="116">
        <v>1495</v>
      </c>
      <c r="B191" s="116" t="s">
        <v>361</v>
      </c>
      <c r="C191" s="120">
        <v>4.8591277767110714</v>
      </c>
    </row>
    <row r="192" spans="1:3" x14ac:dyDescent="0.3">
      <c r="A192" s="116">
        <v>2482</v>
      </c>
      <c r="B192" s="116" t="s">
        <v>362</v>
      </c>
      <c r="C192" s="120">
        <v>1.644559948197724</v>
      </c>
    </row>
    <row r="193" spans="1:3" x14ac:dyDescent="0.3">
      <c r="A193" s="116">
        <v>1904</v>
      </c>
      <c r="B193" s="116" t="s">
        <v>363</v>
      </c>
      <c r="C193" s="120">
        <v>3.1929481355767479</v>
      </c>
    </row>
    <row r="194" spans="1:3" x14ac:dyDescent="0.3">
      <c r="A194" s="116">
        <v>1264</v>
      </c>
      <c r="B194" s="116" t="s">
        <v>364</v>
      </c>
      <c r="C194" s="120">
        <v>9.2204429068216349</v>
      </c>
    </row>
    <row r="195" spans="1:3" x14ac:dyDescent="0.3">
      <c r="A195" s="116">
        <v>1496</v>
      </c>
      <c r="B195" s="116" t="s">
        <v>365</v>
      </c>
      <c r="C195" s="120">
        <v>4.5130277224949378</v>
      </c>
    </row>
    <row r="196" spans="1:3" x14ac:dyDescent="0.3">
      <c r="A196" s="116">
        <v>2061</v>
      </c>
      <c r="B196" s="116" t="s">
        <v>366</v>
      </c>
      <c r="C196" s="120">
        <v>3.1480513334274236</v>
      </c>
    </row>
    <row r="197" spans="1:3" x14ac:dyDescent="0.3">
      <c r="A197" s="116">
        <v>2283</v>
      </c>
      <c r="B197" s="116" t="s">
        <v>367</v>
      </c>
      <c r="C197" s="120">
        <v>1.6759229237573141</v>
      </c>
    </row>
    <row r="198" spans="1:3" x14ac:dyDescent="0.3">
      <c r="A198" s="116">
        <v>163</v>
      </c>
      <c r="B198" s="116" t="s">
        <v>368</v>
      </c>
      <c r="C198" s="120">
        <v>2.8703960895538296</v>
      </c>
    </row>
    <row r="199" spans="1:3" x14ac:dyDescent="0.3">
      <c r="A199" s="116">
        <v>184</v>
      </c>
      <c r="B199" s="116" t="s">
        <v>369</v>
      </c>
      <c r="C199" s="120">
        <v>2.8989670753478962</v>
      </c>
    </row>
    <row r="200" spans="1:3" x14ac:dyDescent="0.3">
      <c r="A200" s="116">
        <v>2422</v>
      </c>
      <c r="B200" s="116" t="s">
        <v>370</v>
      </c>
      <c r="C200" s="120">
        <v>1.0419069568316128</v>
      </c>
    </row>
    <row r="201" spans="1:3" x14ac:dyDescent="0.3">
      <c r="A201" s="116">
        <v>1427</v>
      </c>
      <c r="B201" s="116" t="s">
        <v>371</v>
      </c>
      <c r="C201" s="120">
        <v>6.5343709343358043</v>
      </c>
    </row>
    <row r="202" spans="1:3" x14ac:dyDescent="0.3">
      <c r="A202" s="116">
        <v>1230</v>
      </c>
      <c r="B202" s="116" t="s">
        <v>372</v>
      </c>
      <c r="C202" s="120">
        <v>9.1655184621396053</v>
      </c>
    </row>
    <row r="203" spans="1:3" x14ac:dyDescent="0.3">
      <c r="A203" s="116">
        <v>1415</v>
      </c>
      <c r="B203" s="116" t="s">
        <v>373</v>
      </c>
      <c r="C203" s="120">
        <v>6.6174268007278396</v>
      </c>
    </row>
    <row r="204" spans="1:3" x14ac:dyDescent="0.3">
      <c r="A204" s="116">
        <v>180</v>
      </c>
      <c r="B204" s="116" t="s">
        <v>374</v>
      </c>
      <c r="C204" s="120">
        <v>2.8829878330230683</v>
      </c>
    </row>
    <row r="205" spans="1:3" x14ac:dyDescent="0.3">
      <c r="A205" s="116">
        <v>1760</v>
      </c>
      <c r="B205" s="116" t="s">
        <v>375</v>
      </c>
      <c r="C205" s="120">
        <v>3.9205004113061057</v>
      </c>
    </row>
    <row r="206" spans="1:3" x14ac:dyDescent="0.3">
      <c r="A206" s="116">
        <v>2421</v>
      </c>
      <c r="B206" s="116" t="s">
        <v>376</v>
      </c>
      <c r="C206" s="120">
        <v>1.1065284178807171</v>
      </c>
    </row>
    <row r="207" spans="1:3" x14ac:dyDescent="0.3">
      <c r="A207" s="116">
        <v>486</v>
      </c>
      <c r="B207" s="116" t="s">
        <v>377</v>
      </c>
      <c r="C207" s="120">
        <v>3.0128974980321379</v>
      </c>
    </row>
    <row r="208" spans="1:3" x14ac:dyDescent="0.3">
      <c r="A208" s="116">
        <v>1486</v>
      </c>
      <c r="B208" s="116" t="s">
        <v>378</v>
      </c>
      <c r="C208" s="120">
        <v>5.4473536985891799</v>
      </c>
    </row>
    <row r="209" spans="1:3" x14ac:dyDescent="0.3">
      <c r="A209" s="116">
        <v>2313</v>
      </c>
      <c r="B209" s="116" t="s">
        <v>379</v>
      </c>
      <c r="C209" s="120">
        <v>1.2771764400758201</v>
      </c>
    </row>
    <row r="210" spans="1:3" x14ac:dyDescent="0.3">
      <c r="A210" s="116">
        <v>183</v>
      </c>
      <c r="B210" s="116" t="s">
        <v>380</v>
      </c>
      <c r="C210" s="120">
        <v>2.8978684902191119</v>
      </c>
    </row>
    <row r="211" spans="1:3" x14ac:dyDescent="0.3">
      <c r="A211" s="116">
        <v>2281</v>
      </c>
      <c r="B211" s="116" t="s">
        <v>381</v>
      </c>
      <c r="C211" s="120">
        <v>2.056643867969508</v>
      </c>
    </row>
    <row r="212" spans="1:3" x14ac:dyDescent="0.3">
      <c r="A212" s="116">
        <v>1766</v>
      </c>
      <c r="B212" s="116" t="s">
        <v>382</v>
      </c>
      <c r="C212" s="120">
        <v>3.6810912254008796</v>
      </c>
    </row>
    <row r="213" spans="1:3" x14ac:dyDescent="0.3">
      <c r="A213" s="116">
        <v>1907</v>
      </c>
      <c r="B213" s="116" t="s">
        <v>383</v>
      </c>
      <c r="C213" s="120">
        <v>3.0423548519611301</v>
      </c>
    </row>
    <row r="214" spans="1:3" x14ac:dyDescent="0.3">
      <c r="A214" s="116">
        <v>1214</v>
      </c>
      <c r="B214" s="116" t="s">
        <v>384</v>
      </c>
      <c r="C214" s="120">
        <v>8.7393483504652885</v>
      </c>
    </row>
    <row r="215" spans="1:3" x14ac:dyDescent="0.3">
      <c r="A215" s="116">
        <v>1263</v>
      </c>
      <c r="B215" s="116" t="s">
        <v>385</v>
      </c>
      <c r="C215" s="120">
        <v>9.3004549808991062</v>
      </c>
    </row>
    <row r="216" spans="1:3" x14ac:dyDescent="0.3">
      <c r="A216" s="116">
        <v>1465</v>
      </c>
      <c r="B216" s="116" t="s">
        <v>386</v>
      </c>
      <c r="C216" s="120">
        <v>6.4629382183677233</v>
      </c>
    </row>
    <row r="217" spans="1:3" x14ac:dyDescent="0.3">
      <c r="A217" s="116">
        <v>1785</v>
      </c>
      <c r="B217" s="116" t="s">
        <v>387</v>
      </c>
      <c r="C217" s="120">
        <v>4.4558381295539915</v>
      </c>
    </row>
    <row r="218" spans="1:3" x14ac:dyDescent="0.3">
      <c r="A218" s="116">
        <v>2082</v>
      </c>
      <c r="B218" s="116" t="s">
        <v>388</v>
      </c>
      <c r="C218" s="120">
        <v>2.8987953558564139</v>
      </c>
    </row>
    <row r="219" spans="1:3" x14ac:dyDescent="0.3">
      <c r="A219" s="116">
        <v>684</v>
      </c>
      <c r="B219" s="116" t="s">
        <v>389</v>
      </c>
      <c r="C219" s="120">
        <v>4.4289619109209806</v>
      </c>
    </row>
    <row r="220" spans="1:3" x14ac:dyDescent="0.3">
      <c r="A220" s="116">
        <v>2182</v>
      </c>
      <c r="B220" s="116" t="s">
        <v>390</v>
      </c>
      <c r="C220" s="120">
        <v>2.5148222558638578</v>
      </c>
    </row>
    <row r="221" spans="1:3" x14ac:dyDescent="0.3">
      <c r="A221" s="116">
        <v>582</v>
      </c>
      <c r="B221" s="116" t="s">
        <v>391</v>
      </c>
      <c r="C221" s="120">
        <v>3.2996617563565516</v>
      </c>
    </row>
    <row r="222" spans="1:3" x14ac:dyDescent="0.3">
      <c r="A222" s="116">
        <v>181</v>
      </c>
      <c r="B222" s="116" t="s">
        <v>392</v>
      </c>
      <c r="C222" s="120">
        <v>3.0715154159069002</v>
      </c>
    </row>
    <row r="223" spans="1:3" x14ac:dyDescent="0.3">
      <c r="A223" s="116">
        <v>1083</v>
      </c>
      <c r="B223" s="116" t="s">
        <v>393</v>
      </c>
      <c r="C223" s="120">
        <v>6.4940472807202978</v>
      </c>
    </row>
    <row r="224" spans="1:3" x14ac:dyDescent="0.3">
      <c r="A224" s="116">
        <v>1435</v>
      </c>
      <c r="B224" s="116" t="s">
        <v>394</v>
      </c>
      <c r="C224" s="120">
        <v>6.0120704064886201</v>
      </c>
    </row>
    <row r="225" spans="1:3" x14ac:dyDescent="0.3">
      <c r="A225" s="116">
        <v>1472</v>
      </c>
      <c r="B225" s="116" t="s">
        <v>395</v>
      </c>
      <c r="C225" s="120">
        <v>4.3458126723766277</v>
      </c>
    </row>
    <row r="226" spans="1:3" x14ac:dyDescent="0.3">
      <c r="A226" s="116">
        <v>1498</v>
      </c>
      <c r="B226" s="116" t="s">
        <v>396</v>
      </c>
      <c r="C226" s="120">
        <v>4.5706583787810073</v>
      </c>
    </row>
    <row r="227" spans="1:3" x14ac:dyDescent="0.3">
      <c r="A227" s="116">
        <v>360</v>
      </c>
      <c r="B227" s="116" t="s">
        <v>397</v>
      </c>
      <c r="C227" s="120">
        <v>2.6499787135790682</v>
      </c>
    </row>
    <row r="228" spans="1:3" x14ac:dyDescent="0.3">
      <c r="A228" s="116">
        <v>2262</v>
      </c>
      <c r="B228" s="116" t="s">
        <v>398</v>
      </c>
      <c r="C228" s="120">
        <v>2.1594458977381343</v>
      </c>
    </row>
    <row r="229" spans="1:3" x14ac:dyDescent="0.3">
      <c r="A229" s="116">
        <v>763</v>
      </c>
      <c r="B229" s="116" t="s">
        <v>399</v>
      </c>
      <c r="C229" s="120">
        <v>5.4207559870000441</v>
      </c>
    </row>
    <row r="230" spans="1:3" x14ac:dyDescent="0.3">
      <c r="A230" s="116">
        <v>1419</v>
      </c>
      <c r="B230" s="116" t="s">
        <v>400</v>
      </c>
      <c r="C230" s="120">
        <v>6.9128317451477015</v>
      </c>
    </row>
    <row r="231" spans="1:3" x14ac:dyDescent="0.3">
      <c r="A231" s="116">
        <v>1270</v>
      </c>
      <c r="B231" s="116" t="s">
        <v>401</v>
      </c>
      <c r="C231" s="120">
        <v>8.4304457351139508</v>
      </c>
    </row>
    <row r="232" spans="1:3" x14ac:dyDescent="0.3">
      <c r="A232" s="116">
        <v>1737</v>
      </c>
      <c r="B232" s="116" t="s">
        <v>402</v>
      </c>
      <c r="C232" s="120">
        <v>3.0533142868677738</v>
      </c>
    </row>
    <row r="233" spans="1:3" x14ac:dyDescent="0.3">
      <c r="A233" s="116">
        <v>834</v>
      </c>
      <c r="B233" s="116" t="s">
        <v>403</v>
      </c>
      <c r="C233" s="120">
        <v>4.9813119509640824</v>
      </c>
    </row>
    <row r="234" spans="1:3" x14ac:dyDescent="0.3">
      <c r="A234" s="116">
        <v>1452</v>
      </c>
      <c r="B234" s="116" t="s">
        <v>404</v>
      </c>
      <c r="C234" s="120">
        <v>5.6516525095159302</v>
      </c>
    </row>
    <row r="235" spans="1:3" x14ac:dyDescent="0.3">
      <c r="A235" s="116">
        <v>687</v>
      </c>
      <c r="B235" s="116" t="s">
        <v>405</v>
      </c>
      <c r="C235" s="120">
        <v>3.7723338143030745</v>
      </c>
    </row>
    <row r="236" spans="1:3" x14ac:dyDescent="0.3">
      <c r="A236" s="116">
        <v>1287</v>
      </c>
      <c r="B236" s="116" t="s">
        <v>406</v>
      </c>
      <c r="C236" s="120">
        <v>9.4488555759578503</v>
      </c>
    </row>
    <row r="237" spans="1:3" x14ac:dyDescent="0.3">
      <c r="A237" s="116">
        <v>1488</v>
      </c>
      <c r="B237" s="116" t="s">
        <v>407</v>
      </c>
      <c r="C237" s="120">
        <v>5.9767834362230756</v>
      </c>
    </row>
    <row r="238" spans="1:3" x14ac:dyDescent="0.3">
      <c r="A238" s="116">
        <v>488</v>
      </c>
      <c r="B238" s="116" t="s">
        <v>408</v>
      </c>
      <c r="C238" s="120">
        <v>3.193554140971254</v>
      </c>
    </row>
    <row r="239" spans="1:3" x14ac:dyDescent="0.3">
      <c r="A239" s="116">
        <v>138</v>
      </c>
      <c r="B239" s="116" t="s">
        <v>409</v>
      </c>
      <c r="C239" s="120">
        <v>2.9583458264668741</v>
      </c>
    </row>
    <row r="240" spans="1:3" x14ac:dyDescent="0.3">
      <c r="A240" s="116">
        <v>160</v>
      </c>
      <c r="B240" s="116" t="s">
        <v>410</v>
      </c>
      <c r="C240" s="120">
        <v>2.8391764283180203</v>
      </c>
    </row>
    <row r="241" spans="1:3" x14ac:dyDescent="0.3">
      <c r="A241" s="116">
        <v>1473</v>
      </c>
      <c r="B241" s="116" t="s">
        <v>411</v>
      </c>
      <c r="C241" s="120">
        <v>4.3977510706583605</v>
      </c>
    </row>
    <row r="242" spans="1:3" x14ac:dyDescent="0.3">
      <c r="A242" s="116">
        <v>1485</v>
      </c>
      <c r="B242" s="116" t="s">
        <v>412</v>
      </c>
      <c r="C242" s="120">
        <v>6.3416074388167392</v>
      </c>
    </row>
    <row r="243" spans="1:3" x14ac:dyDescent="0.3">
      <c r="A243" s="116">
        <v>1491</v>
      </c>
      <c r="B243" s="116" t="s">
        <v>413</v>
      </c>
      <c r="C243" s="120">
        <v>5.2271173102515043</v>
      </c>
    </row>
    <row r="244" spans="1:3" x14ac:dyDescent="0.3">
      <c r="A244" s="116">
        <v>2480</v>
      </c>
      <c r="B244" s="116" t="s">
        <v>414</v>
      </c>
      <c r="C244" s="120">
        <v>2.0237942192289542</v>
      </c>
    </row>
    <row r="245" spans="1:3" x14ac:dyDescent="0.3">
      <c r="A245" s="116">
        <v>114</v>
      </c>
      <c r="B245" s="116" t="s">
        <v>415</v>
      </c>
      <c r="C245" s="120">
        <v>2.8333584690093963</v>
      </c>
    </row>
    <row r="246" spans="1:3" x14ac:dyDescent="0.3">
      <c r="A246" s="116">
        <v>139</v>
      </c>
      <c r="B246" s="116" t="s">
        <v>416</v>
      </c>
      <c r="C246" s="120">
        <v>2.8438018435523582</v>
      </c>
    </row>
    <row r="247" spans="1:3" x14ac:dyDescent="0.3">
      <c r="A247" s="116">
        <v>380</v>
      </c>
      <c r="B247" s="116" t="s">
        <v>417</v>
      </c>
      <c r="C247" s="120">
        <v>2.7241887861139595</v>
      </c>
    </row>
    <row r="248" spans="1:3" x14ac:dyDescent="0.3">
      <c r="A248" s="116">
        <v>760</v>
      </c>
      <c r="B248" s="116" t="s">
        <v>418</v>
      </c>
      <c r="C248" s="120">
        <v>4.1658961882958003</v>
      </c>
    </row>
    <row r="249" spans="1:3" x14ac:dyDescent="0.3">
      <c r="A249" s="116">
        <v>584</v>
      </c>
      <c r="B249" s="116" t="s">
        <v>419</v>
      </c>
      <c r="C249" s="120">
        <v>3.9132853443558142</v>
      </c>
    </row>
    <row r="250" spans="1:3" x14ac:dyDescent="0.3">
      <c r="A250" s="116">
        <v>665</v>
      </c>
      <c r="B250" s="116" t="s">
        <v>420</v>
      </c>
      <c r="C250" s="120">
        <v>4.8674457673103522</v>
      </c>
    </row>
    <row r="251" spans="1:3" x14ac:dyDescent="0.3">
      <c r="A251" s="116">
        <v>563</v>
      </c>
      <c r="B251" s="116" t="s">
        <v>421</v>
      </c>
      <c r="C251" s="120">
        <v>3.2314454555511416</v>
      </c>
    </row>
    <row r="252" spans="1:3" x14ac:dyDescent="0.3">
      <c r="A252" s="116">
        <v>115</v>
      </c>
      <c r="B252" s="116" t="s">
        <v>422</v>
      </c>
      <c r="C252" s="120">
        <v>2.7954715449234477</v>
      </c>
    </row>
    <row r="253" spans="1:3" x14ac:dyDescent="0.3">
      <c r="A253" s="116">
        <v>2021</v>
      </c>
      <c r="B253" s="116" t="s">
        <v>423</v>
      </c>
      <c r="C253" s="120">
        <v>2.9371845496328222</v>
      </c>
    </row>
    <row r="254" spans="1:3" x14ac:dyDescent="0.3">
      <c r="A254" s="116">
        <v>1470</v>
      </c>
      <c r="B254" s="116" t="s">
        <v>424</v>
      </c>
      <c r="C254" s="120">
        <v>5.2600145216645844</v>
      </c>
    </row>
    <row r="255" spans="1:3" x14ac:dyDescent="0.3">
      <c r="A255" s="116">
        <v>1383</v>
      </c>
      <c r="B255" s="116" t="s">
        <v>425</v>
      </c>
      <c r="C255" s="120">
        <v>7.7172914226403337</v>
      </c>
    </row>
    <row r="256" spans="1:3" x14ac:dyDescent="0.3">
      <c r="A256" s="116">
        <v>187</v>
      </c>
      <c r="B256" s="116" t="s">
        <v>426</v>
      </c>
      <c r="C256" s="120">
        <v>2.8688000000000002</v>
      </c>
    </row>
    <row r="257" spans="1:3" x14ac:dyDescent="0.3">
      <c r="A257" s="116">
        <v>1233</v>
      </c>
      <c r="B257" s="116" t="s">
        <v>427</v>
      </c>
      <c r="C257" s="120">
        <v>9.5797627653394333</v>
      </c>
    </row>
    <row r="258" spans="1:3" x14ac:dyDescent="0.3">
      <c r="A258" s="116">
        <v>685</v>
      </c>
      <c r="B258" s="116" t="s">
        <v>428</v>
      </c>
      <c r="C258" s="120">
        <v>3.900256500671154</v>
      </c>
    </row>
    <row r="259" spans="1:3" x14ac:dyDescent="0.3">
      <c r="A259" s="116">
        <v>2462</v>
      </c>
      <c r="B259" s="116" t="s">
        <v>429</v>
      </c>
      <c r="C259" s="120">
        <v>1.1583773181988599</v>
      </c>
    </row>
    <row r="260" spans="1:3" x14ac:dyDescent="0.3">
      <c r="A260" s="116">
        <v>884</v>
      </c>
      <c r="B260" s="116" t="s">
        <v>430</v>
      </c>
      <c r="C260" s="120">
        <v>3.2172336316108678</v>
      </c>
    </row>
    <row r="261" spans="1:3" x14ac:dyDescent="0.3">
      <c r="A261" s="116">
        <v>2404</v>
      </c>
      <c r="B261" s="116" t="s">
        <v>431</v>
      </c>
      <c r="C261" s="120">
        <v>1.669931360483162</v>
      </c>
    </row>
    <row r="262" spans="1:3" x14ac:dyDescent="0.3">
      <c r="A262" s="116">
        <v>428</v>
      </c>
      <c r="B262" s="116" t="s">
        <v>432</v>
      </c>
      <c r="C262" s="120">
        <v>3.3904969624110564</v>
      </c>
    </row>
    <row r="263" spans="1:3" x14ac:dyDescent="0.3">
      <c r="A263" s="116">
        <v>1442</v>
      </c>
      <c r="B263" s="116" t="s">
        <v>433</v>
      </c>
      <c r="C263" s="120">
        <v>5.7166905896417006</v>
      </c>
    </row>
    <row r="264" spans="1:3" x14ac:dyDescent="0.3">
      <c r="A264" s="116">
        <v>1487</v>
      </c>
      <c r="B264" s="116" t="s">
        <v>434</v>
      </c>
      <c r="C264" s="120">
        <v>5.7201300242008282</v>
      </c>
    </row>
    <row r="265" spans="1:3" x14ac:dyDescent="0.3">
      <c r="A265" s="116">
        <v>2460</v>
      </c>
      <c r="B265" s="116" t="s">
        <v>435</v>
      </c>
      <c r="C265" s="120">
        <v>1.9222907185554441</v>
      </c>
    </row>
    <row r="266" spans="1:3" x14ac:dyDescent="0.3">
      <c r="A266" s="116">
        <v>120</v>
      </c>
      <c r="B266" s="116" t="s">
        <v>436</v>
      </c>
      <c r="C266" s="120">
        <v>2.9122508645057619</v>
      </c>
    </row>
    <row r="267" spans="1:3" x14ac:dyDescent="0.3">
      <c r="A267" s="116">
        <v>683</v>
      </c>
      <c r="B267" s="116" t="s">
        <v>437</v>
      </c>
      <c r="C267" s="120">
        <v>5.4570104054042226</v>
      </c>
    </row>
    <row r="268" spans="1:3" x14ac:dyDescent="0.3">
      <c r="A268" s="116">
        <v>883</v>
      </c>
      <c r="B268" s="116" t="s">
        <v>438</v>
      </c>
      <c r="C268" s="120">
        <v>3.1990991669471782</v>
      </c>
    </row>
    <row r="269" spans="1:3" x14ac:dyDescent="0.3">
      <c r="A269" s="116">
        <v>1980</v>
      </c>
      <c r="B269" s="116" t="s">
        <v>439</v>
      </c>
      <c r="C269" s="120">
        <v>2.9682223388829145</v>
      </c>
    </row>
    <row r="270" spans="1:3" x14ac:dyDescent="0.3">
      <c r="A270" s="116">
        <v>780</v>
      </c>
      <c r="B270" s="116" t="s">
        <v>440</v>
      </c>
      <c r="C270" s="120">
        <v>4.9383458077907516</v>
      </c>
    </row>
    <row r="271" spans="1:3" x14ac:dyDescent="0.3">
      <c r="A271" s="116">
        <v>512</v>
      </c>
      <c r="B271" s="116" t="s">
        <v>441</v>
      </c>
      <c r="C271" s="120">
        <v>3.4524191114637559</v>
      </c>
    </row>
    <row r="272" spans="1:3" x14ac:dyDescent="0.3">
      <c r="A272" s="116">
        <v>1286</v>
      </c>
      <c r="B272" s="116" t="s">
        <v>442</v>
      </c>
      <c r="C272" s="120">
        <v>8.8431338393687984</v>
      </c>
    </row>
    <row r="273" spans="1:3" x14ac:dyDescent="0.3">
      <c r="A273" s="116">
        <v>1492</v>
      </c>
      <c r="B273" s="116" t="s">
        <v>443</v>
      </c>
      <c r="C273" s="120">
        <v>4.8014772517340472</v>
      </c>
    </row>
    <row r="274" spans="1:3" x14ac:dyDescent="0.3">
      <c r="A274" s="116">
        <v>2260</v>
      </c>
      <c r="B274" s="116" t="s">
        <v>444</v>
      </c>
      <c r="C274" s="120">
        <v>1.7743172750472982</v>
      </c>
    </row>
    <row r="275" spans="1:3" x14ac:dyDescent="0.3">
      <c r="A275" s="116">
        <v>2321</v>
      </c>
      <c r="B275" s="116" t="s">
        <v>445</v>
      </c>
      <c r="C275" s="120">
        <v>1.1817091284571439</v>
      </c>
    </row>
    <row r="276" spans="1:3" x14ac:dyDescent="0.3">
      <c r="A276" s="116">
        <v>1765</v>
      </c>
      <c r="B276" s="116" t="s">
        <v>446</v>
      </c>
      <c r="C276" s="120">
        <v>4.4007611764443837</v>
      </c>
    </row>
    <row r="277" spans="1:3" x14ac:dyDescent="0.3">
      <c r="A277" s="116">
        <v>2463</v>
      </c>
      <c r="B277" s="116" t="s">
        <v>447</v>
      </c>
      <c r="C277" s="120">
        <v>1.378352628435404</v>
      </c>
    </row>
    <row r="278" spans="1:3" x14ac:dyDescent="0.3">
      <c r="A278" s="116">
        <v>1277</v>
      </c>
      <c r="B278" s="116" t="s">
        <v>448</v>
      </c>
      <c r="C278" s="120">
        <v>8.6067515122262996</v>
      </c>
    </row>
    <row r="279" spans="1:3" x14ac:dyDescent="0.3">
      <c r="A279" s="116">
        <v>561</v>
      </c>
      <c r="B279" s="116" t="s">
        <v>449</v>
      </c>
      <c r="C279" s="120">
        <v>3.2664615356560858</v>
      </c>
    </row>
    <row r="280" spans="1:3" x14ac:dyDescent="0.3">
      <c r="A280" s="116">
        <v>765</v>
      </c>
      <c r="B280" s="116" t="s">
        <v>450</v>
      </c>
      <c r="C280" s="120">
        <v>6.2838460810044205</v>
      </c>
    </row>
    <row r="281" spans="1:3" x14ac:dyDescent="0.3">
      <c r="A281" s="116">
        <v>2039</v>
      </c>
      <c r="B281" s="116" t="s">
        <v>451</v>
      </c>
      <c r="C281" s="120">
        <v>2.0747982672282581</v>
      </c>
    </row>
    <row r="282" spans="1:3" x14ac:dyDescent="0.3">
      <c r="A282" s="116">
        <v>319</v>
      </c>
      <c r="B282" s="116" t="s">
        <v>452</v>
      </c>
      <c r="C282" s="120">
        <v>2.6191425323486279</v>
      </c>
    </row>
    <row r="283" spans="1:3" x14ac:dyDescent="0.3">
      <c r="A283" s="116">
        <v>2560</v>
      </c>
      <c r="B283" s="116" t="s">
        <v>453</v>
      </c>
      <c r="C283" s="120">
        <v>1.2228042542934379</v>
      </c>
    </row>
    <row r="284" spans="1:3" x14ac:dyDescent="0.3">
      <c r="A284" s="116">
        <v>1292</v>
      </c>
      <c r="B284" s="116" t="s">
        <v>454</v>
      </c>
      <c r="C284" s="120">
        <v>8.6158379676494086</v>
      </c>
    </row>
    <row r="285" spans="1:3" x14ac:dyDescent="0.3">
      <c r="A285" s="116">
        <v>1407</v>
      </c>
      <c r="B285" s="116" t="s">
        <v>455</v>
      </c>
      <c r="C285" s="120">
        <v>7.2297386169433562</v>
      </c>
    </row>
    <row r="286" spans="1:3" x14ac:dyDescent="0.3">
      <c r="A286" s="116">
        <v>509</v>
      </c>
      <c r="B286" s="116" t="s">
        <v>456</v>
      </c>
      <c r="C286" s="120">
        <v>3.9252969714573402</v>
      </c>
    </row>
    <row r="287" spans="1:3" x14ac:dyDescent="0.3">
      <c r="A287" s="116">
        <v>1880</v>
      </c>
      <c r="B287" s="116" t="s">
        <v>457</v>
      </c>
      <c r="C287" s="120">
        <v>3.5955005342942896</v>
      </c>
    </row>
    <row r="288" spans="1:3" x14ac:dyDescent="0.3">
      <c r="A288" s="116">
        <v>1257</v>
      </c>
      <c r="B288" s="116" t="s">
        <v>458</v>
      </c>
      <c r="C288" s="120">
        <v>8.0402890539169256</v>
      </c>
    </row>
    <row r="289" spans="1:3" x14ac:dyDescent="0.3">
      <c r="A289" s="116">
        <v>2284</v>
      </c>
      <c r="B289" s="116" t="s">
        <v>459</v>
      </c>
      <c r="C289" s="120">
        <v>1.9676844211725062</v>
      </c>
    </row>
    <row r="290" spans="1:3" x14ac:dyDescent="0.3">
      <c r="A290" s="116">
        <v>2380</v>
      </c>
      <c r="B290" s="116" t="s">
        <v>460</v>
      </c>
      <c r="C290" s="120">
        <v>1.3025665469285901</v>
      </c>
    </row>
    <row r="291" spans="1:3" x14ac:dyDescent="0.3">
      <c r="A291" s="116">
        <v>117</v>
      </c>
      <c r="B291" s="116" t="s">
        <v>461</v>
      </c>
      <c r="C291" s="120">
        <v>2.8200056254863677</v>
      </c>
    </row>
    <row r="292" spans="1:3" x14ac:dyDescent="0.3">
      <c r="A292" s="116">
        <v>382</v>
      </c>
      <c r="B292" s="116" t="s">
        <v>462</v>
      </c>
      <c r="C292" s="120">
        <v>2.62464180328476</v>
      </c>
    </row>
    <row r="293" spans="1:3" x14ac:dyDescent="0.3">
      <c r="A293" s="116">
        <v>1256</v>
      </c>
      <c r="B293" s="116" t="s">
        <v>463</v>
      </c>
      <c r="C293" s="120">
        <v>6.9617564989172838</v>
      </c>
    </row>
    <row r="294" spans="1:3" x14ac:dyDescent="0.3">
      <c r="A294" s="116">
        <v>2513</v>
      </c>
      <c r="B294" s="116" t="s">
        <v>464</v>
      </c>
      <c r="C294" s="120">
        <v>1.1025595121913441</v>
      </c>
    </row>
    <row r="295" spans="1:3" x14ac:dyDescent="0.3">
      <c r="A295" s="116">
        <v>2518</v>
      </c>
      <c r="B295" s="116" t="s">
        <v>465</v>
      </c>
      <c r="C295" s="120">
        <v>1.0989424451192185</v>
      </c>
    </row>
    <row r="296" spans="1:3" x14ac:dyDescent="0.3">
      <c r="B296" s="116" t="s">
        <v>491</v>
      </c>
      <c r="C296" s="120">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8A95F-63D8-4046-A5DE-838350C7E1B7}">
  <dimension ref="A1:AM210"/>
  <sheetViews>
    <sheetView showGridLines="0" zoomScale="90" zoomScaleNormal="90" workbookViewId="0">
      <pane ySplit="9" topLeftCell="A10" activePane="bottomLeft" state="frozen"/>
      <selection activeCell="C1" sqref="C1"/>
      <selection pane="bottomLeft" activeCell="B7" sqref="B7"/>
    </sheetView>
  </sheetViews>
  <sheetFormatPr defaultRowHeight="14.4" x14ac:dyDescent="0.3"/>
  <cols>
    <col min="1" max="1" width="12.21875" customWidth="1"/>
    <col min="2" max="2" width="17.44140625" customWidth="1"/>
    <col min="3" max="3" width="10.5546875" customWidth="1"/>
    <col min="4" max="4" width="12.77734375" hidden="1" customWidth="1"/>
    <col min="5" max="5" width="12.77734375" customWidth="1"/>
    <col min="6" max="6" width="11.77734375" customWidth="1"/>
    <col min="7" max="7" width="13.88671875" customWidth="1"/>
    <col min="8" max="8" width="11.77734375" hidden="1" customWidth="1"/>
    <col min="9" max="9" width="11.77734375" customWidth="1"/>
    <col min="10" max="10" width="13.77734375" customWidth="1"/>
    <col min="11" max="11" width="4.44140625" customWidth="1"/>
    <col min="12" max="12" width="18.5546875" customWidth="1"/>
    <col min="13" max="13" width="6" style="40" customWidth="1"/>
    <col min="14" max="14" width="18.5546875" customWidth="1"/>
    <col min="15" max="15" width="6" customWidth="1"/>
    <col min="16" max="16" width="18.5546875" customWidth="1"/>
    <col min="17" max="17" width="6" customWidth="1"/>
    <col min="18" max="18" width="4" customWidth="1"/>
    <col min="19" max="19" width="10.21875" customWidth="1"/>
    <col min="22" max="22" width="6.5546875" customWidth="1"/>
  </cols>
  <sheetData>
    <row r="1" spans="1:39" x14ac:dyDescent="0.3">
      <c r="A1" s="34"/>
      <c r="B1" s="34"/>
      <c r="C1" s="34"/>
      <c r="D1" s="34"/>
      <c r="E1" s="34"/>
      <c r="F1" s="34"/>
      <c r="G1" s="34"/>
      <c r="H1" s="34"/>
      <c r="I1" s="34"/>
      <c r="J1" s="34"/>
      <c r="K1" s="34"/>
      <c r="L1" s="34"/>
      <c r="M1" s="77"/>
      <c r="N1" s="34"/>
      <c r="O1" s="34"/>
      <c r="P1" s="34"/>
      <c r="Q1" s="34"/>
      <c r="R1" s="34"/>
      <c r="S1" s="34"/>
      <c r="T1" s="34"/>
      <c r="U1" s="34"/>
      <c r="V1" s="34"/>
      <c r="W1" s="34"/>
      <c r="X1" s="34"/>
      <c r="Y1" s="34"/>
      <c r="Z1" s="34"/>
      <c r="AA1" s="34"/>
      <c r="AB1" s="34"/>
      <c r="AC1" s="34"/>
      <c r="AD1" s="34"/>
      <c r="AE1" s="34"/>
      <c r="AF1" s="34"/>
      <c r="AG1" s="34"/>
      <c r="AH1" s="34"/>
      <c r="AI1" s="34"/>
      <c r="AJ1" s="34"/>
      <c r="AK1" s="34"/>
      <c r="AL1" s="34"/>
      <c r="AM1" s="34"/>
    </row>
    <row r="2" spans="1:39" ht="18" x14ac:dyDescent="0.35">
      <c r="A2" s="35"/>
      <c r="B2" s="34"/>
      <c r="C2" s="34"/>
      <c r="D2" s="34"/>
      <c r="E2" s="34"/>
      <c r="F2" s="34"/>
      <c r="G2" s="34"/>
      <c r="H2" s="34"/>
      <c r="I2" s="34"/>
      <c r="J2" s="34"/>
      <c r="K2" s="34"/>
      <c r="L2" s="34"/>
      <c r="M2" s="77"/>
      <c r="N2" s="34"/>
      <c r="O2" s="34"/>
      <c r="P2" s="34"/>
      <c r="Q2" s="34"/>
      <c r="R2" s="34"/>
      <c r="S2" s="101" t="s">
        <v>164</v>
      </c>
      <c r="T2" s="34"/>
      <c r="U2" s="34"/>
      <c r="V2" s="34"/>
      <c r="W2" s="34"/>
      <c r="X2" s="36" t="s">
        <v>166</v>
      </c>
      <c r="Y2" s="34"/>
      <c r="Z2" s="34"/>
      <c r="AA2" s="34"/>
      <c r="AB2" s="34"/>
      <c r="AC2" s="34"/>
      <c r="AD2" s="34"/>
      <c r="AE2" s="34"/>
      <c r="AF2" s="34"/>
      <c r="AG2" s="34"/>
      <c r="AH2" s="34"/>
      <c r="AI2" s="34"/>
      <c r="AJ2" s="34"/>
      <c r="AK2" s="34"/>
      <c r="AL2" s="34"/>
      <c r="AM2" s="34"/>
    </row>
    <row r="3" spans="1:39" x14ac:dyDescent="0.3">
      <c r="A3" s="34"/>
      <c r="B3" s="34"/>
      <c r="C3" s="34"/>
      <c r="D3" s="34"/>
      <c r="E3" s="34"/>
      <c r="F3" s="34"/>
      <c r="G3" s="34"/>
      <c r="H3" s="34"/>
      <c r="I3" s="34"/>
      <c r="J3" s="34"/>
      <c r="K3" s="34"/>
      <c r="L3" s="34"/>
      <c r="M3" s="77"/>
      <c r="N3" s="34"/>
      <c r="O3" s="34"/>
      <c r="P3" s="34"/>
      <c r="Q3" s="34"/>
      <c r="R3" s="34"/>
      <c r="S3" s="152" t="s">
        <v>468</v>
      </c>
      <c r="T3" s="153"/>
      <c r="U3" s="153"/>
      <c r="V3" s="29"/>
      <c r="W3" s="34"/>
      <c r="X3" s="34" t="s">
        <v>94</v>
      </c>
      <c r="Y3" s="34"/>
      <c r="Z3" s="34"/>
      <c r="AA3" s="34"/>
      <c r="AB3" s="34"/>
      <c r="AC3" s="34"/>
      <c r="AD3" s="34"/>
      <c r="AE3" s="34"/>
      <c r="AF3" s="34"/>
      <c r="AG3" s="34"/>
      <c r="AH3" s="34"/>
      <c r="AI3" s="34"/>
      <c r="AJ3" s="34"/>
      <c r="AK3" s="34"/>
      <c r="AL3" s="34"/>
      <c r="AM3" s="34"/>
    </row>
    <row r="4" spans="1:39" x14ac:dyDescent="0.3">
      <c r="A4" s="78"/>
      <c r="B4" s="34"/>
      <c r="C4" s="34"/>
      <c r="D4" s="34"/>
      <c r="E4" s="34"/>
      <c r="F4" s="34"/>
      <c r="G4" s="34"/>
      <c r="H4" s="34"/>
      <c r="I4" s="34"/>
      <c r="J4" s="34"/>
      <c r="K4" s="34"/>
      <c r="L4" s="34"/>
      <c r="M4" s="77"/>
      <c r="N4" s="34"/>
      <c r="O4" s="34"/>
      <c r="P4" s="34"/>
      <c r="Q4" s="34"/>
      <c r="R4" s="34"/>
      <c r="S4" s="31" t="s">
        <v>14</v>
      </c>
      <c r="T4" s="32" t="s">
        <v>15</v>
      </c>
      <c r="U4" s="33" t="s">
        <v>16</v>
      </c>
      <c r="V4" s="30"/>
      <c r="W4" s="34"/>
      <c r="X4" s="39" t="e">
        <f>SUM(X10:X210)/Beräkning!D3*10</f>
        <v>#DIV/0!</v>
      </c>
      <c r="Y4" s="34" t="s">
        <v>93</v>
      </c>
      <c r="Z4" s="34"/>
      <c r="AA4" s="34"/>
      <c r="AB4" s="34"/>
      <c r="AC4" s="34"/>
      <c r="AD4" s="34"/>
      <c r="AE4" s="34"/>
      <c r="AF4" s="34"/>
      <c r="AG4" s="35"/>
      <c r="AH4" s="34"/>
      <c r="AI4" s="34"/>
      <c r="AJ4" s="34"/>
      <c r="AK4" s="34"/>
      <c r="AL4" s="34"/>
      <c r="AM4" s="34"/>
    </row>
    <row r="5" spans="1:39" x14ac:dyDescent="0.3">
      <c r="B5" s="34"/>
      <c r="C5" s="34"/>
      <c r="D5" s="34"/>
      <c r="E5" s="34"/>
      <c r="F5" s="34"/>
      <c r="G5" s="34"/>
      <c r="J5" s="34"/>
      <c r="K5" s="34"/>
      <c r="L5" s="34"/>
      <c r="M5" s="77"/>
      <c r="N5" s="34"/>
      <c r="O5" s="34"/>
      <c r="P5" s="34"/>
      <c r="Q5" s="34"/>
      <c r="R5" s="34"/>
      <c r="S5" s="69" t="e">
        <f>IF(Beräkning!I4=0,(SUM(S10:S210)/Beräkning!$D$3),"X")</f>
        <v>#DIV/0!</v>
      </c>
      <c r="T5" s="70" t="e">
        <f>IF(Beräkning!I4=0,(SUM(T10:T210)/Beräkning!$D$3),"X")</f>
        <v>#DIV/0!</v>
      </c>
      <c r="U5" s="70" t="e">
        <f>IF(Beräkning!I4=0,(SUM(U10:U210)/Beräkning!$D$3),"X")</f>
        <v>#DIV/0!</v>
      </c>
      <c r="V5" s="68" t="s">
        <v>84</v>
      </c>
      <c r="W5" s="34"/>
      <c r="Y5" s="34"/>
      <c r="Z5" s="34"/>
      <c r="AA5" s="34"/>
      <c r="AB5" s="34"/>
      <c r="AC5" s="34"/>
      <c r="AD5" s="34"/>
      <c r="AE5" s="34"/>
      <c r="AF5" s="34"/>
      <c r="AG5" s="34"/>
      <c r="AH5" s="34"/>
      <c r="AI5" s="34"/>
      <c r="AJ5" s="34"/>
      <c r="AK5" s="34"/>
      <c r="AL5" s="34"/>
      <c r="AM5" s="34"/>
    </row>
    <row r="6" spans="1:39" ht="18" x14ac:dyDescent="0.35">
      <c r="A6" s="101" t="s">
        <v>81</v>
      </c>
      <c r="B6" s="34"/>
      <c r="C6" s="34"/>
      <c r="D6" s="34"/>
      <c r="E6" s="34"/>
      <c r="F6" s="34"/>
      <c r="G6" s="34"/>
      <c r="H6" s="34"/>
      <c r="I6" s="34"/>
      <c r="J6" s="34"/>
      <c r="K6" s="34"/>
      <c r="M6" s="77"/>
      <c r="N6" s="34"/>
      <c r="O6" s="34"/>
      <c r="P6" s="34"/>
      <c r="Q6" s="34"/>
      <c r="R6" s="34"/>
      <c r="S6" s="71" t="e">
        <f>S5*10</f>
        <v>#DIV/0!</v>
      </c>
      <c r="T6" s="72" t="e">
        <f t="shared" ref="T6:U6" si="0">T5*10</f>
        <v>#DIV/0!</v>
      </c>
      <c r="U6" s="72" t="e">
        <f t="shared" si="0"/>
        <v>#DIV/0!</v>
      </c>
      <c r="V6" s="68" t="s">
        <v>148</v>
      </c>
      <c r="X6" s="34"/>
      <c r="Y6" s="34"/>
      <c r="Z6" s="34"/>
      <c r="AA6" s="34"/>
      <c r="AB6" s="34"/>
      <c r="AC6" s="34"/>
      <c r="AD6" s="34"/>
      <c r="AE6" s="34"/>
      <c r="AF6" s="34"/>
      <c r="AG6" s="34"/>
      <c r="AH6" s="34"/>
      <c r="AI6" s="34"/>
      <c r="AJ6" s="34"/>
      <c r="AK6" s="34"/>
      <c r="AL6" s="34"/>
      <c r="AM6" s="34"/>
    </row>
    <row r="7" spans="1:39" ht="18" x14ac:dyDescent="0.35">
      <c r="A7" s="34" t="s">
        <v>466</v>
      </c>
      <c r="B7" s="132"/>
      <c r="C7" s="34"/>
      <c r="D7" s="34"/>
      <c r="E7" s="34"/>
      <c r="F7" s="34"/>
      <c r="G7" s="34"/>
      <c r="H7" s="34"/>
      <c r="I7" s="34"/>
      <c r="J7" s="34"/>
      <c r="K7" s="34"/>
      <c r="L7" s="102" t="s">
        <v>165</v>
      </c>
      <c r="M7" s="77"/>
      <c r="N7" s="34"/>
      <c r="O7" s="34"/>
      <c r="P7" s="34"/>
      <c r="Q7" s="34"/>
      <c r="R7" s="34"/>
      <c r="S7" s="34"/>
      <c r="T7" s="34"/>
      <c r="U7" s="34"/>
      <c r="V7" s="34"/>
      <c r="W7" s="34"/>
      <c r="X7" s="34"/>
      <c r="Y7" s="34"/>
      <c r="Z7" s="34"/>
      <c r="AA7" s="34"/>
      <c r="AB7" s="34"/>
      <c r="AC7" s="34"/>
      <c r="AD7" s="34"/>
      <c r="AE7" s="34"/>
      <c r="AF7" s="34"/>
      <c r="AG7" s="34"/>
      <c r="AH7" s="34"/>
      <c r="AJ7" s="34"/>
      <c r="AK7" s="34"/>
      <c r="AL7" s="34"/>
      <c r="AM7" s="34"/>
    </row>
    <row r="8" spans="1:39" x14ac:dyDescent="0.3">
      <c r="A8" s="90"/>
      <c r="B8" s="91"/>
      <c r="C8" s="91"/>
      <c r="D8" s="92" t="s">
        <v>495</v>
      </c>
      <c r="E8" s="127"/>
      <c r="F8" s="91"/>
      <c r="G8" s="91"/>
      <c r="H8" s="92" t="s">
        <v>496</v>
      </c>
      <c r="I8" s="92"/>
      <c r="J8" s="93"/>
      <c r="K8" s="34"/>
      <c r="L8" s="79" t="s">
        <v>150</v>
      </c>
      <c r="M8" s="80"/>
      <c r="N8" s="81" t="s">
        <v>151</v>
      </c>
      <c r="O8" s="82"/>
      <c r="P8" s="81" t="s">
        <v>152</v>
      </c>
      <c r="Q8" s="83"/>
      <c r="R8" s="34"/>
      <c r="S8" s="154" t="s">
        <v>478</v>
      </c>
      <c r="T8" s="155"/>
      <c r="U8" s="156"/>
      <c r="V8" s="7"/>
      <c r="W8" s="154" t="s">
        <v>479</v>
      </c>
      <c r="X8" s="155"/>
      <c r="Y8" s="156"/>
      <c r="Z8" s="154" t="s">
        <v>480</v>
      </c>
      <c r="AA8" s="155"/>
      <c r="AB8" s="156"/>
      <c r="AC8" s="154" t="s">
        <v>500</v>
      </c>
      <c r="AD8" s="155"/>
      <c r="AE8" s="156"/>
      <c r="AF8" s="34"/>
      <c r="AG8" s="154" t="s">
        <v>499</v>
      </c>
      <c r="AH8" s="155"/>
      <c r="AI8" s="156"/>
      <c r="AJ8" s="34"/>
      <c r="AK8" s="34"/>
      <c r="AL8" s="34"/>
      <c r="AM8" s="34"/>
    </row>
    <row r="9" spans="1:39" ht="55.2" x14ac:dyDescent="0.3">
      <c r="A9" s="84" t="s">
        <v>159</v>
      </c>
      <c r="B9" s="74" t="s">
        <v>0</v>
      </c>
      <c r="C9" s="94" t="s">
        <v>484</v>
      </c>
      <c r="D9" s="94" t="s">
        <v>494</v>
      </c>
      <c r="E9" s="94" t="s">
        <v>504</v>
      </c>
      <c r="F9" s="94" t="s">
        <v>493</v>
      </c>
      <c r="G9" s="128" t="s">
        <v>498</v>
      </c>
      <c r="H9" s="94" t="s">
        <v>155</v>
      </c>
      <c r="I9" s="94" t="s">
        <v>503</v>
      </c>
      <c r="J9" s="75" t="s">
        <v>82</v>
      </c>
      <c r="K9" s="34"/>
      <c r="L9" s="84" t="s">
        <v>153</v>
      </c>
      <c r="M9" s="76" t="s">
        <v>154</v>
      </c>
      <c r="N9" s="74" t="s">
        <v>153</v>
      </c>
      <c r="O9" s="76" t="s">
        <v>149</v>
      </c>
      <c r="P9" s="74" t="s">
        <v>153</v>
      </c>
      <c r="Q9" s="76" t="s">
        <v>149</v>
      </c>
      <c r="R9" s="34"/>
      <c r="S9" s="110" t="s">
        <v>14</v>
      </c>
      <c r="T9" s="111" t="s">
        <v>15</v>
      </c>
      <c r="U9" s="112" t="s">
        <v>16</v>
      </c>
      <c r="V9" s="37"/>
      <c r="W9" s="113" t="s">
        <v>14</v>
      </c>
      <c r="X9" s="114" t="s">
        <v>15</v>
      </c>
      <c r="Y9" s="115" t="s">
        <v>16</v>
      </c>
      <c r="Z9" s="113" t="s">
        <v>14</v>
      </c>
      <c r="AA9" s="114" t="s">
        <v>15</v>
      </c>
      <c r="AB9" s="115" t="s">
        <v>16</v>
      </c>
      <c r="AC9" s="113" t="s">
        <v>14</v>
      </c>
      <c r="AD9" s="114" t="s">
        <v>15</v>
      </c>
      <c r="AE9" s="115" t="s">
        <v>16</v>
      </c>
      <c r="AF9" s="34"/>
      <c r="AG9" s="129" t="s">
        <v>14</v>
      </c>
      <c r="AH9" s="130" t="s">
        <v>15</v>
      </c>
      <c r="AI9" s="131" t="s">
        <v>16</v>
      </c>
      <c r="AJ9" s="34"/>
      <c r="AK9" s="34"/>
      <c r="AL9" s="34"/>
      <c r="AM9" s="34"/>
    </row>
    <row r="10" spans="1:39" x14ac:dyDescent="0.3">
      <c r="A10" s="150">
        <v>1</v>
      </c>
      <c r="B10" s="132"/>
      <c r="C10" s="136"/>
      <c r="D10" s="95" cm="1">
        <f t="array" ref="D10">IFERROR(INDEX(Grunddata!$E$3:$E$49,MATCH(B10,Grunddata!$C$3:$C$49,0),0),0)</f>
        <v>0</v>
      </c>
      <c r="E10" s="95">
        <f>D10/1000*C10</f>
        <v>0</v>
      </c>
      <c r="F10" s="132"/>
      <c r="G10" s="134">
        <f>IFERROR(IF(F10=0,D10/1000*10,F10/C10*10), )</f>
        <v>0</v>
      </c>
      <c r="H10" s="27" cm="1">
        <f t="array" ref="H10">IFERROR(INDEX(Grunddata!$L$3:$L$49,MATCH(B10,Grunddata!$C$3:$C$49,0),0),0)</f>
        <v>0</v>
      </c>
      <c r="I10" s="27">
        <f>H10/1000*C10</f>
        <v>0</v>
      </c>
      <c r="J10" s="137"/>
      <c r="K10" s="34"/>
      <c r="L10" s="136"/>
      <c r="M10" s="146"/>
      <c r="N10" s="132"/>
      <c r="O10" s="148"/>
      <c r="P10" s="132"/>
      <c r="Q10" s="148"/>
      <c r="R10" s="34"/>
      <c r="S10" s="98">
        <f>IFERROR(SUM(Beräkning!A10,Beräkning!B10,Beräkning!E10,Beräkning!H10)-Beräkning!L10+AG10-(IF($J10=Blad3!$B$4,Beräkning!O10,0)),0)</f>
        <v>0</v>
      </c>
      <c r="T10" s="99">
        <f>IFERROR(SUM(Beräkning!C10,Beräkning!F10,Beräkning!I10)-Beräkning!M10+AH10-(IF($J10=Blad3!$B$4,Beräkning!P10,0)),0)</f>
        <v>0</v>
      </c>
      <c r="U10" s="100">
        <f>IFERROR(SUM(Beräkning!D10,Beräkning!G10,Beräkning!J10)-Beräkning!N10+AI10-(IF($J10=Blad3!$B$4,Beräkning!Q10,0)),0)</f>
        <v>0</v>
      </c>
      <c r="V10" s="34"/>
      <c r="W10" s="103" t="e">
        <f>Beräkning!B10+Beräkning!E10+Beräkning!H10+Beräkning!A10</f>
        <v>#N/A</v>
      </c>
      <c r="X10" s="28">
        <f>Beräkning!C10+Beräkning!F10+Beräkning!I10</f>
        <v>0</v>
      </c>
      <c r="Y10" s="104">
        <f>Beräkning!D10+Beräkning!G10+Beräkning!J10</f>
        <v>0</v>
      </c>
      <c r="Z10" s="107">
        <f>IFERROR(-(Beräkning!L10+(IF($J10=Blad3!$B$4,Beräkning!O10,0))),0)</f>
        <v>0</v>
      </c>
      <c r="AA10" s="108">
        <f>IFERROR(-(Beräkning!M10+(IF($J10=Blad3!$B$4,Beräkning!P10,0))),0)</f>
        <v>0</v>
      </c>
      <c r="AB10" s="109">
        <f>IFERROR(-(Beräkning!N10+(IF($J10=Blad3!$B$4,Beräkning!Q10,0))),0)</f>
        <v>0</v>
      </c>
      <c r="AC10" s="105">
        <f>(IF($J10=Blad3!$B$5,Beräkning!O10,0))</f>
        <v>0</v>
      </c>
      <c r="AD10" s="27">
        <f>(IF($J10=Blad3!$B$5,Beräkning!P10,0))</f>
        <v>0</v>
      </c>
      <c r="AE10" s="106">
        <f>(IF($J10=Blad3!$B$5,Beräkning!Q10,0))</f>
        <v>0</v>
      </c>
      <c r="AF10" s="34"/>
      <c r="AG10" s="140"/>
      <c r="AH10" s="141"/>
      <c r="AI10" s="142"/>
      <c r="AJ10" s="34"/>
      <c r="AK10" s="34"/>
      <c r="AL10" s="34"/>
      <c r="AM10" s="34"/>
    </row>
    <row r="11" spans="1:39" x14ac:dyDescent="0.3">
      <c r="A11" s="150">
        <v>2</v>
      </c>
      <c r="B11" s="132"/>
      <c r="C11" s="136"/>
      <c r="D11" s="95" cm="1">
        <f t="array" ref="D11">IFERROR(INDEX(Grunddata!$E$3:$E$49,MATCH(B11,Grunddata!$C$3:$C$49,0),0),0)</f>
        <v>0</v>
      </c>
      <c r="E11" s="95">
        <f t="shared" ref="E11:E74" si="1">D11/1000*C11</f>
        <v>0</v>
      </c>
      <c r="F11" s="132"/>
      <c r="G11" s="134">
        <f t="shared" ref="G11:G74" si="2">IFERROR(IF(F11=0,D11/1000*10,F11/C11*10), )</f>
        <v>0</v>
      </c>
      <c r="H11" s="27" cm="1">
        <f t="array" ref="H11">IFERROR(INDEX(Grunddata!$L$3:$L$49,MATCH(B11,Grunddata!$C$3:$C$49,0),0),0)</f>
        <v>0</v>
      </c>
      <c r="I11" s="27">
        <f t="shared" ref="I11:I74" si="3">H11/1000*C11</f>
        <v>0</v>
      </c>
      <c r="J11" s="137"/>
      <c r="K11" s="34"/>
      <c r="L11" s="136"/>
      <c r="M11" s="146"/>
      <c r="N11" s="132"/>
      <c r="O11" s="148"/>
      <c r="P11" s="132"/>
      <c r="Q11" s="148"/>
      <c r="R11" s="34"/>
      <c r="S11" s="98">
        <f>IFERROR(SUM(Beräkning!A11,Beräkning!B11,Beräkning!E11,Beräkning!H11)-Beräkning!L11+AG11-(IF($J11=Blad3!$B$4,Beräkning!O11,0)),0)</f>
        <v>0</v>
      </c>
      <c r="T11" s="99">
        <f>IFERROR(SUM(Beräkning!C11,Beräkning!F11,Beräkning!I11)-Beräkning!M11+AH11-(IF($J11=Blad3!$B$4,Beräkning!P11,0)),0)</f>
        <v>0</v>
      </c>
      <c r="U11" s="100">
        <f>IFERROR(SUM(Beräkning!D11,Beräkning!G11,Beräkning!J11)-Beräkning!N11+AI11-(IF($J11=Blad3!$B$4,Beräkning!Q11,0)),0)</f>
        <v>0</v>
      </c>
      <c r="V11" s="34"/>
      <c r="W11" s="103" t="e">
        <f>Beräkning!B11+Beräkning!E11+Beräkning!H11+Beräkning!A11</f>
        <v>#N/A</v>
      </c>
      <c r="X11" s="28">
        <f>Beräkning!C11+Beräkning!F11+Beräkning!I11</f>
        <v>0</v>
      </c>
      <c r="Y11" s="104">
        <f>Beräkning!D11+Beräkning!G11+Beräkning!J11</f>
        <v>0</v>
      </c>
      <c r="Z11" s="107">
        <f>IFERROR(-(Beräkning!L11+(IF($J11=Blad3!$B$4,Beräkning!O11,0))),0)</f>
        <v>0</v>
      </c>
      <c r="AA11" s="108">
        <f>IFERROR(-(Beräkning!M11+(IF($J11=Blad3!$B$4,Beräkning!P11,0))),0)</f>
        <v>0</v>
      </c>
      <c r="AB11" s="109">
        <f>IFERROR(-(Beräkning!N11+(IF($J11=Blad3!$B$4,Beräkning!Q11,0))),0)</f>
        <v>0</v>
      </c>
      <c r="AC11" s="105">
        <f>(IF($J11=Blad3!$B$5,Beräkning!O11,0))</f>
        <v>0</v>
      </c>
      <c r="AD11" s="27">
        <f>(IF($J11=Blad3!$B$5,Beräkning!P11,0))</f>
        <v>0</v>
      </c>
      <c r="AE11" s="106">
        <f>(IF($J11=Blad3!$B$5,Beräkning!Q11,0))</f>
        <v>0</v>
      </c>
      <c r="AF11" s="34"/>
      <c r="AG11" s="140"/>
      <c r="AH11" s="141"/>
      <c r="AI11" s="142"/>
      <c r="AJ11" s="34"/>
      <c r="AK11" s="34"/>
      <c r="AL11" s="34"/>
      <c r="AM11" s="34"/>
    </row>
    <row r="12" spans="1:39" x14ac:dyDescent="0.3">
      <c r="A12" s="150">
        <v>3</v>
      </c>
      <c r="B12" s="132"/>
      <c r="C12" s="136"/>
      <c r="D12" s="95" cm="1">
        <f t="array" ref="D12">IFERROR(INDEX(Grunddata!$E$3:$E$49,MATCH(B12,Grunddata!$C$3:$C$49,0),0),0)</f>
        <v>0</v>
      </c>
      <c r="E12" s="95">
        <f t="shared" si="1"/>
        <v>0</v>
      </c>
      <c r="F12" s="132"/>
      <c r="G12" s="134">
        <f t="shared" si="2"/>
        <v>0</v>
      </c>
      <c r="H12" s="27" cm="1">
        <f t="array" ref="H12">IFERROR(INDEX(Grunddata!$L$3:$L$49,MATCH(B12,Grunddata!$C$3:$C$49,0),0),0)</f>
        <v>0</v>
      </c>
      <c r="I12" s="27">
        <f t="shared" si="3"/>
        <v>0</v>
      </c>
      <c r="J12" s="137"/>
      <c r="K12" s="34"/>
      <c r="L12" s="136"/>
      <c r="M12" s="146"/>
      <c r="N12" s="132"/>
      <c r="O12" s="148"/>
      <c r="P12" s="132"/>
      <c r="Q12" s="148"/>
      <c r="R12" s="34"/>
      <c r="S12" s="98">
        <f>IFERROR(SUM(Beräkning!A12,Beräkning!B12,Beräkning!E12,Beräkning!H12)-Beräkning!L12+AG12-(IF($J12=Blad3!$B$4,Beräkning!O12,0)),0)</f>
        <v>0</v>
      </c>
      <c r="T12" s="99">
        <f>IFERROR(SUM(Beräkning!C12,Beräkning!F12,Beräkning!I12)-Beräkning!M12+AH12-(IF($J12=Blad3!$B$4,Beräkning!P12,0)),0)</f>
        <v>0</v>
      </c>
      <c r="U12" s="100">
        <f>IFERROR(SUM(Beräkning!D12,Beräkning!G12,Beräkning!J12)-Beräkning!N12+AI12-(IF($J12=Blad3!$B$4,Beräkning!Q12,0)),0)</f>
        <v>0</v>
      </c>
      <c r="V12" s="34"/>
      <c r="W12" s="103" t="e">
        <f>Beräkning!B12+Beräkning!E12+Beräkning!H12+Beräkning!A12</f>
        <v>#N/A</v>
      </c>
      <c r="X12" s="28">
        <f>Beräkning!C12+Beräkning!F12+Beräkning!I12</f>
        <v>0</v>
      </c>
      <c r="Y12" s="104">
        <f>Beräkning!D12+Beräkning!G12+Beräkning!J12</f>
        <v>0</v>
      </c>
      <c r="Z12" s="107">
        <f>IFERROR(-(Beräkning!L12+(IF($J12=Blad3!$B$4,Beräkning!O12,0))),0)</f>
        <v>0</v>
      </c>
      <c r="AA12" s="108">
        <f>IFERROR(-(Beräkning!M12+(IF($J12=Blad3!$B$4,Beräkning!P12,0))),0)</f>
        <v>0</v>
      </c>
      <c r="AB12" s="109">
        <f>IFERROR(-(Beräkning!N12+(IF($J12=Blad3!$B$4,Beräkning!Q12,0))),0)</f>
        <v>0</v>
      </c>
      <c r="AC12" s="105">
        <f>(IF($J12=Blad3!$B$5,Beräkning!O12,0))</f>
        <v>0</v>
      </c>
      <c r="AD12" s="27">
        <f>(IF($J12=Blad3!$B$5,Beräkning!P12,0))</f>
        <v>0</v>
      </c>
      <c r="AE12" s="106">
        <f>(IF($J12=Blad3!$B$5,Beräkning!Q12,0))</f>
        <v>0</v>
      </c>
      <c r="AF12" s="34"/>
      <c r="AG12" s="140"/>
      <c r="AH12" s="141"/>
      <c r="AI12" s="142"/>
      <c r="AJ12" s="34"/>
      <c r="AK12" s="34"/>
      <c r="AL12" s="34"/>
      <c r="AM12" s="34"/>
    </row>
    <row r="13" spans="1:39" x14ac:dyDescent="0.3">
      <c r="A13" s="150">
        <v>4</v>
      </c>
      <c r="B13" s="132"/>
      <c r="C13" s="136"/>
      <c r="D13" s="95" cm="1">
        <f t="array" ref="D13">IFERROR(INDEX(Grunddata!$E$3:$E$49,MATCH(B13,Grunddata!$C$3:$C$49,0),0),0)</f>
        <v>0</v>
      </c>
      <c r="E13" s="95">
        <f t="shared" si="1"/>
        <v>0</v>
      </c>
      <c r="F13" s="132"/>
      <c r="G13" s="134">
        <f t="shared" si="2"/>
        <v>0</v>
      </c>
      <c r="H13" s="27" cm="1">
        <f t="array" ref="H13">IFERROR(INDEX(Grunddata!$L$3:$L$49,MATCH(B13,Grunddata!$C$3:$C$49,0),0),0)</f>
        <v>0</v>
      </c>
      <c r="I13" s="27">
        <f t="shared" si="3"/>
        <v>0</v>
      </c>
      <c r="J13" s="137"/>
      <c r="K13" s="34"/>
      <c r="L13" s="136"/>
      <c r="M13" s="146"/>
      <c r="N13" s="132"/>
      <c r="O13" s="148"/>
      <c r="P13" s="132"/>
      <c r="Q13" s="148"/>
      <c r="R13" s="34"/>
      <c r="S13" s="98">
        <f>IFERROR(SUM(Beräkning!A13,Beräkning!B13,Beräkning!E13,Beräkning!H13)-Beräkning!L13+AG13-(IF($J13=Blad3!$B$4,Beräkning!O13,0)),0)</f>
        <v>0</v>
      </c>
      <c r="T13" s="99">
        <f>IFERROR(SUM(Beräkning!C13,Beräkning!F13,Beräkning!I13)-Beräkning!M13+AH13-(IF($J13=Blad3!$B$4,Beräkning!P13,0)),0)</f>
        <v>0</v>
      </c>
      <c r="U13" s="100">
        <f>IFERROR(SUM(Beräkning!D13,Beräkning!G13,Beräkning!J13)-Beräkning!N13+AI13-(IF($J13=Blad3!$B$4,Beräkning!Q13,0)),0)</f>
        <v>0</v>
      </c>
      <c r="V13" s="34"/>
      <c r="W13" s="103" t="e">
        <f>Beräkning!B13+Beräkning!E13+Beräkning!H13+Beräkning!A13</f>
        <v>#N/A</v>
      </c>
      <c r="X13" s="28">
        <f>Beräkning!C13+Beräkning!F13+Beräkning!I13</f>
        <v>0</v>
      </c>
      <c r="Y13" s="104">
        <f>Beräkning!D13+Beräkning!G13+Beräkning!J13</f>
        <v>0</v>
      </c>
      <c r="Z13" s="107">
        <f>IFERROR(-(Beräkning!L13+(IF($J13=Blad3!$B$4,Beräkning!O13,0))),0)</f>
        <v>0</v>
      </c>
      <c r="AA13" s="108">
        <f>IFERROR(-(Beräkning!M13+(IF($J13=Blad3!$B$4,Beräkning!P13,0))),0)</f>
        <v>0</v>
      </c>
      <c r="AB13" s="109">
        <f>IFERROR(-(Beräkning!N13+(IF($J13=Blad3!$B$4,Beräkning!Q13,0))),0)</f>
        <v>0</v>
      </c>
      <c r="AC13" s="105">
        <f>(IF($J13=Blad3!$B$5,Beräkning!O13,0))</f>
        <v>0</v>
      </c>
      <c r="AD13" s="27">
        <f>(IF($J13=Blad3!$B$5,Beräkning!P13,0))</f>
        <v>0</v>
      </c>
      <c r="AE13" s="106">
        <f>(IF($J13=Blad3!$B$5,Beräkning!Q13,0))</f>
        <v>0</v>
      </c>
      <c r="AF13" s="34"/>
      <c r="AG13" s="140"/>
      <c r="AH13" s="141"/>
      <c r="AI13" s="142"/>
      <c r="AJ13" s="34"/>
      <c r="AK13" s="34"/>
      <c r="AL13" s="34"/>
      <c r="AM13" s="34"/>
    </row>
    <row r="14" spans="1:39" x14ac:dyDescent="0.3">
      <c r="A14" s="150">
        <v>5</v>
      </c>
      <c r="B14" s="132"/>
      <c r="C14" s="136"/>
      <c r="D14" s="95" cm="1">
        <f t="array" ref="D14">IFERROR(INDEX(Grunddata!$E$3:$E$49,MATCH(B14,Grunddata!$C$3:$C$49,0),0),0)</f>
        <v>0</v>
      </c>
      <c r="E14" s="95">
        <f t="shared" si="1"/>
        <v>0</v>
      </c>
      <c r="F14" s="132"/>
      <c r="G14" s="134">
        <f t="shared" si="2"/>
        <v>0</v>
      </c>
      <c r="H14" s="27" cm="1">
        <f t="array" ref="H14">IFERROR(INDEX(Grunddata!$L$3:$L$49,MATCH(B14,Grunddata!$C$3:$C$49,0),0),0)</f>
        <v>0</v>
      </c>
      <c r="I14" s="27">
        <f t="shared" si="3"/>
        <v>0</v>
      </c>
      <c r="J14" s="137"/>
      <c r="K14" s="34"/>
      <c r="L14" s="136"/>
      <c r="M14" s="146"/>
      <c r="N14" s="132"/>
      <c r="O14" s="148"/>
      <c r="P14" s="132"/>
      <c r="Q14" s="148"/>
      <c r="R14" s="34"/>
      <c r="S14" s="98">
        <f>IFERROR(SUM(Beräkning!A14,Beräkning!B14,Beräkning!E14,Beräkning!H14)-Beräkning!L14+AG14-(IF($J14=Blad3!$B$4,Beräkning!O14,0)),0)</f>
        <v>0</v>
      </c>
      <c r="T14" s="99">
        <f>IFERROR(SUM(Beräkning!C14,Beräkning!F14,Beräkning!I14)-Beräkning!M14+AH14-(IF($J14=Blad3!$B$4,Beräkning!P14,0)),0)</f>
        <v>0</v>
      </c>
      <c r="U14" s="100">
        <f>IFERROR(SUM(Beräkning!D14,Beräkning!G14,Beräkning!J14)-Beräkning!N14+AI14-(IF($J14=Blad3!$B$4,Beräkning!Q14,0)),0)</f>
        <v>0</v>
      </c>
      <c r="V14" s="34"/>
      <c r="W14" s="103" t="e">
        <f>Beräkning!B14+Beräkning!E14+Beräkning!H14+Beräkning!A14</f>
        <v>#N/A</v>
      </c>
      <c r="X14" s="28">
        <f>Beräkning!C14+Beräkning!F14+Beräkning!I14</f>
        <v>0</v>
      </c>
      <c r="Y14" s="104">
        <f>Beräkning!D14+Beräkning!G14+Beräkning!J14</f>
        <v>0</v>
      </c>
      <c r="Z14" s="107">
        <f>IFERROR(-(Beräkning!L14+(IF($J14=Blad3!$B$4,Beräkning!O14,0))),0)</f>
        <v>0</v>
      </c>
      <c r="AA14" s="108">
        <f>IFERROR(-(Beräkning!M14+(IF($J14=Blad3!$B$4,Beräkning!P14,0))),0)</f>
        <v>0</v>
      </c>
      <c r="AB14" s="109">
        <f>IFERROR(-(Beräkning!N14+(IF($J14=Blad3!$B$4,Beräkning!Q14,0))),0)</f>
        <v>0</v>
      </c>
      <c r="AC14" s="105">
        <f>(IF($J14=Blad3!$B$5,Beräkning!O14,0))</f>
        <v>0</v>
      </c>
      <c r="AD14" s="27">
        <f>(IF($J14=Blad3!$B$5,Beräkning!P14,0))</f>
        <v>0</v>
      </c>
      <c r="AE14" s="106">
        <f>(IF($J14=Blad3!$B$5,Beräkning!Q14,0))</f>
        <v>0</v>
      </c>
      <c r="AF14" s="34"/>
      <c r="AG14" s="140"/>
      <c r="AH14" s="141"/>
      <c r="AI14" s="142"/>
      <c r="AJ14" s="34"/>
      <c r="AK14" s="34"/>
      <c r="AL14" s="34"/>
      <c r="AM14" s="34"/>
    </row>
    <row r="15" spans="1:39" x14ac:dyDescent="0.3">
      <c r="A15" s="150">
        <v>6</v>
      </c>
      <c r="B15" s="132"/>
      <c r="C15" s="136"/>
      <c r="D15" s="95" cm="1">
        <f t="array" ref="D15">IFERROR(INDEX(Grunddata!$E$3:$E$49,MATCH(B15,Grunddata!$C$3:$C$49,0),0),0)</f>
        <v>0</v>
      </c>
      <c r="E15" s="95">
        <f t="shared" si="1"/>
        <v>0</v>
      </c>
      <c r="F15" s="132"/>
      <c r="G15" s="134">
        <f t="shared" si="2"/>
        <v>0</v>
      </c>
      <c r="H15" s="27" cm="1">
        <f t="array" ref="H15">IFERROR(INDEX(Grunddata!$L$3:$L$49,MATCH(B15,Grunddata!$C$3:$C$49,0),0),0)</f>
        <v>0</v>
      </c>
      <c r="I15" s="27">
        <f t="shared" si="3"/>
        <v>0</v>
      </c>
      <c r="J15" s="137"/>
      <c r="K15" s="34"/>
      <c r="L15" s="136"/>
      <c r="M15" s="146"/>
      <c r="N15" s="132"/>
      <c r="O15" s="148"/>
      <c r="P15" s="132"/>
      <c r="Q15" s="148"/>
      <c r="R15" s="34"/>
      <c r="S15" s="98">
        <f>IFERROR(SUM(Beräkning!A15,Beräkning!B15,Beräkning!E15,Beräkning!H15)-Beräkning!L15+AG15-(IF($J15=Blad3!$B$4,Beräkning!O15,0)),0)</f>
        <v>0</v>
      </c>
      <c r="T15" s="99">
        <f>IFERROR(SUM(Beräkning!C15,Beräkning!F15,Beräkning!I15)-Beräkning!M15+AH15-(IF($J15=Blad3!$B$4,Beräkning!P15,0)),0)</f>
        <v>0</v>
      </c>
      <c r="U15" s="100">
        <f>IFERROR(SUM(Beräkning!D15,Beräkning!G15,Beräkning!J15)-Beräkning!N15+AI15-(IF($J15=Blad3!$B$4,Beräkning!Q15,0)),0)</f>
        <v>0</v>
      </c>
      <c r="V15" s="34"/>
      <c r="W15" s="103" t="e">
        <f>Beräkning!B15+Beräkning!E15+Beräkning!H15+Beräkning!A15</f>
        <v>#N/A</v>
      </c>
      <c r="X15" s="28">
        <f>Beräkning!C15+Beräkning!F15+Beräkning!I15</f>
        <v>0</v>
      </c>
      <c r="Y15" s="104">
        <f>Beräkning!D15+Beräkning!G15+Beräkning!J15</f>
        <v>0</v>
      </c>
      <c r="Z15" s="107">
        <f>IFERROR(-(Beräkning!L15+(IF($J15=Blad3!$B$4,Beräkning!O15,0))),0)</f>
        <v>0</v>
      </c>
      <c r="AA15" s="108">
        <f>IFERROR(-(Beräkning!M15+(IF($J15=Blad3!$B$4,Beräkning!P15,0))),0)</f>
        <v>0</v>
      </c>
      <c r="AB15" s="109">
        <f>IFERROR(-(Beräkning!N15+(IF($J15=Blad3!$B$4,Beräkning!Q15,0))),0)</f>
        <v>0</v>
      </c>
      <c r="AC15" s="105">
        <f>(IF($J15=Blad3!$B$5,Beräkning!O15,0))</f>
        <v>0</v>
      </c>
      <c r="AD15" s="27">
        <f>(IF($J15=Blad3!$B$5,Beräkning!P15,0))</f>
        <v>0</v>
      </c>
      <c r="AE15" s="106">
        <f>(IF($J15=Blad3!$B$5,Beräkning!Q15,0))</f>
        <v>0</v>
      </c>
      <c r="AF15" s="34"/>
      <c r="AG15" s="140"/>
      <c r="AH15" s="141"/>
      <c r="AI15" s="142"/>
      <c r="AJ15" s="34"/>
      <c r="AK15" s="34"/>
      <c r="AL15" s="34"/>
      <c r="AM15" s="34"/>
    </row>
    <row r="16" spans="1:39" x14ac:dyDescent="0.3">
      <c r="A16" s="150">
        <v>7</v>
      </c>
      <c r="B16" s="132"/>
      <c r="C16" s="136"/>
      <c r="D16" s="95" cm="1">
        <f t="array" ref="D16">IFERROR(INDEX(Grunddata!$E$3:$E$49,MATCH(B16,Grunddata!$C$3:$C$49,0),0),0)</f>
        <v>0</v>
      </c>
      <c r="E16" s="95">
        <f t="shared" si="1"/>
        <v>0</v>
      </c>
      <c r="F16" s="132"/>
      <c r="G16" s="134">
        <f t="shared" si="2"/>
        <v>0</v>
      </c>
      <c r="H16" s="27" cm="1">
        <f t="array" ref="H16">IFERROR(INDEX(Grunddata!$L$3:$L$49,MATCH(B16,Grunddata!$C$3:$C$49,0),0),0)</f>
        <v>0</v>
      </c>
      <c r="I16" s="27">
        <f t="shared" si="3"/>
        <v>0</v>
      </c>
      <c r="J16" s="137"/>
      <c r="K16" s="34"/>
      <c r="L16" s="136"/>
      <c r="M16" s="146"/>
      <c r="N16" s="132"/>
      <c r="O16" s="148"/>
      <c r="P16" s="132"/>
      <c r="Q16" s="148"/>
      <c r="R16" s="34"/>
      <c r="S16" s="98">
        <f>IFERROR(SUM(Beräkning!A16,Beräkning!B16,Beräkning!E16,Beräkning!H16)-Beräkning!L16+AG16-(IF($J16=Blad3!$B$4,Beräkning!O16,0)),0)</f>
        <v>0</v>
      </c>
      <c r="T16" s="99">
        <f>IFERROR(SUM(Beräkning!C16,Beräkning!F16,Beräkning!I16)-Beräkning!M16+AH16-(IF($J16=Blad3!$B$4,Beräkning!P16,0)),0)</f>
        <v>0</v>
      </c>
      <c r="U16" s="100">
        <f>IFERROR(SUM(Beräkning!D16,Beräkning!G16,Beräkning!J16)-Beräkning!N16+AI16-(IF($J16=Blad3!$B$4,Beräkning!Q16,0)),0)</f>
        <v>0</v>
      </c>
      <c r="V16" s="34"/>
      <c r="W16" s="103" t="e">
        <f>Beräkning!B16+Beräkning!E16+Beräkning!H16+Beräkning!A16</f>
        <v>#N/A</v>
      </c>
      <c r="X16" s="28">
        <f>Beräkning!C16+Beräkning!F16+Beräkning!I16</f>
        <v>0</v>
      </c>
      <c r="Y16" s="104">
        <f>Beräkning!D16+Beräkning!G16+Beräkning!J16</f>
        <v>0</v>
      </c>
      <c r="Z16" s="107">
        <f>IFERROR(-(Beräkning!L16+(IF($J16=Blad3!$B$4,Beräkning!O16,0))),0)</f>
        <v>0</v>
      </c>
      <c r="AA16" s="108">
        <f>IFERROR(-(Beräkning!M16+(IF($J16=Blad3!$B$4,Beräkning!P16,0))),0)</f>
        <v>0</v>
      </c>
      <c r="AB16" s="109">
        <f>IFERROR(-(Beräkning!N16+(IF($J16=Blad3!$B$4,Beräkning!Q16,0))),0)</f>
        <v>0</v>
      </c>
      <c r="AC16" s="105">
        <f>(IF($J16=Blad3!$B$5,Beräkning!O16,0))</f>
        <v>0</v>
      </c>
      <c r="AD16" s="27">
        <f>(IF($J16=Blad3!$B$5,Beräkning!P16,0))</f>
        <v>0</v>
      </c>
      <c r="AE16" s="106">
        <f>(IF($J16=Blad3!$B$5,Beräkning!Q16,0))</f>
        <v>0</v>
      </c>
      <c r="AF16" s="34"/>
      <c r="AG16" s="140"/>
      <c r="AH16" s="141"/>
      <c r="AI16" s="142"/>
      <c r="AJ16" s="34"/>
      <c r="AK16" s="34"/>
      <c r="AL16" s="34"/>
      <c r="AM16" s="34"/>
    </row>
    <row r="17" spans="1:39" x14ac:dyDescent="0.3">
      <c r="A17" s="150">
        <v>8</v>
      </c>
      <c r="B17" s="132"/>
      <c r="C17" s="136"/>
      <c r="D17" s="95" cm="1">
        <f t="array" ref="D17">IFERROR(INDEX(Grunddata!$E$3:$E$49,MATCH(B17,Grunddata!$C$3:$C$49,0),0),0)</f>
        <v>0</v>
      </c>
      <c r="E17" s="95">
        <f t="shared" si="1"/>
        <v>0</v>
      </c>
      <c r="F17" s="132"/>
      <c r="G17" s="134">
        <f t="shared" si="2"/>
        <v>0</v>
      </c>
      <c r="H17" s="27" cm="1">
        <f t="array" ref="H17">IFERROR(INDEX(Grunddata!$L$3:$L$49,MATCH(B17,Grunddata!$C$3:$C$49,0),0),0)</f>
        <v>0</v>
      </c>
      <c r="I17" s="27">
        <f t="shared" si="3"/>
        <v>0</v>
      </c>
      <c r="J17" s="137"/>
      <c r="K17" s="34"/>
      <c r="L17" s="136"/>
      <c r="M17" s="146"/>
      <c r="N17" s="132"/>
      <c r="O17" s="148"/>
      <c r="P17" s="132"/>
      <c r="Q17" s="148"/>
      <c r="R17" s="34"/>
      <c r="S17" s="98">
        <f>IFERROR(SUM(Beräkning!A17,Beräkning!B17,Beräkning!E17,Beräkning!H17)-Beräkning!L17+AG17-(IF($J17=Blad3!$B$4,Beräkning!O17,0)),0)</f>
        <v>0</v>
      </c>
      <c r="T17" s="99">
        <f>IFERROR(SUM(Beräkning!C17,Beräkning!F17,Beräkning!I17)-Beräkning!M17+AH17-(IF($J17=Blad3!$B$4,Beräkning!P17,0)),0)</f>
        <v>0</v>
      </c>
      <c r="U17" s="100">
        <f>IFERROR(SUM(Beräkning!D17,Beräkning!G17,Beräkning!J17)-Beräkning!N17+AI17-(IF($J17=Blad3!$B$4,Beräkning!Q17,0)),0)</f>
        <v>0</v>
      </c>
      <c r="V17" s="34"/>
      <c r="W17" s="103" t="e">
        <f>Beräkning!B17+Beräkning!E17+Beräkning!H17+Beräkning!A17</f>
        <v>#N/A</v>
      </c>
      <c r="X17" s="28">
        <f>Beräkning!C17+Beräkning!F17+Beräkning!I17</f>
        <v>0</v>
      </c>
      <c r="Y17" s="104">
        <f>Beräkning!D17+Beräkning!G17+Beräkning!J17</f>
        <v>0</v>
      </c>
      <c r="Z17" s="107">
        <f>IFERROR(-(Beräkning!L17+(IF($J17=Blad3!$B$4,Beräkning!O17,0))),0)</f>
        <v>0</v>
      </c>
      <c r="AA17" s="108">
        <f>IFERROR(-(Beräkning!M17+(IF($J17=Blad3!$B$4,Beräkning!P17,0))),0)</f>
        <v>0</v>
      </c>
      <c r="AB17" s="109">
        <f>IFERROR(-(Beräkning!N17+(IF($J17=Blad3!$B$4,Beräkning!Q17,0))),0)</f>
        <v>0</v>
      </c>
      <c r="AC17" s="105">
        <f>(IF($J17=Blad3!$B$5,Beräkning!O17,0))</f>
        <v>0</v>
      </c>
      <c r="AD17" s="27">
        <f>(IF($J17=Blad3!$B$5,Beräkning!P17,0))</f>
        <v>0</v>
      </c>
      <c r="AE17" s="106">
        <f>(IF($J17=Blad3!$B$5,Beräkning!Q17,0))</f>
        <v>0</v>
      </c>
      <c r="AF17" s="34"/>
      <c r="AG17" s="140"/>
      <c r="AH17" s="141"/>
      <c r="AI17" s="142"/>
      <c r="AJ17" s="34"/>
      <c r="AK17" s="34"/>
      <c r="AL17" s="34"/>
      <c r="AM17" s="34"/>
    </row>
    <row r="18" spans="1:39" x14ac:dyDescent="0.3">
      <c r="A18" s="150">
        <v>9</v>
      </c>
      <c r="B18" s="132"/>
      <c r="C18" s="136"/>
      <c r="D18" s="95" cm="1">
        <f t="array" ref="D18">IFERROR(INDEX(Grunddata!$E$3:$E$49,MATCH(B18,Grunddata!$C$3:$C$49,0),0),0)</f>
        <v>0</v>
      </c>
      <c r="E18" s="95">
        <f t="shared" si="1"/>
        <v>0</v>
      </c>
      <c r="F18" s="132"/>
      <c r="G18" s="134">
        <f t="shared" si="2"/>
        <v>0</v>
      </c>
      <c r="H18" s="27" cm="1">
        <f t="array" ref="H18">IFERROR(INDEX(Grunddata!$L$3:$L$49,MATCH(B18,Grunddata!$C$3:$C$49,0),0),0)</f>
        <v>0</v>
      </c>
      <c r="I18" s="27">
        <f t="shared" si="3"/>
        <v>0</v>
      </c>
      <c r="J18" s="137"/>
      <c r="K18" s="34"/>
      <c r="L18" s="136"/>
      <c r="M18" s="146"/>
      <c r="N18" s="132"/>
      <c r="O18" s="148"/>
      <c r="P18" s="132"/>
      <c r="Q18" s="148"/>
      <c r="R18" s="34"/>
      <c r="S18" s="98">
        <f>IFERROR(SUM(Beräkning!A18,Beräkning!B18,Beräkning!E18,Beräkning!H18)-Beräkning!L18+AG18-(IF($J18=Blad3!$B$4,Beräkning!O18,0)),0)</f>
        <v>0</v>
      </c>
      <c r="T18" s="99">
        <f>IFERROR(SUM(Beräkning!C18,Beräkning!F18,Beräkning!I18)-Beräkning!M18+AH18-(IF($J18=Blad3!$B$4,Beräkning!P18,0)),0)</f>
        <v>0</v>
      </c>
      <c r="U18" s="100">
        <f>IFERROR(SUM(Beräkning!D18,Beräkning!G18,Beräkning!J18)-Beräkning!N18+AI18-(IF($J18=Blad3!$B$4,Beräkning!Q18,0)),0)</f>
        <v>0</v>
      </c>
      <c r="V18" s="34"/>
      <c r="W18" s="103" t="e">
        <f>Beräkning!B18+Beräkning!E18+Beräkning!H18+Beräkning!A18</f>
        <v>#N/A</v>
      </c>
      <c r="X18" s="28">
        <f>Beräkning!C18+Beräkning!F18+Beräkning!I18</f>
        <v>0</v>
      </c>
      <c r="Y18" s="104">
        <f>Beräkning!D18+Beräkning!G18+Beräkning!J18</f>
        <v>0</v>
      </c>
      <c r="Z18" s="107">
        <f>IFERROR(-(Beräkning!L18+(IF($J18=Blad3!$B$4,Beräkning!O18,0))),0)</f>
        <v>0</v>
      </c>
      <c r="AA18" s="108">
        <f>IFERROR(-(Beräkning!M18+(IF($J18=Blad3!$B$4,Beräkning!P18,0))),0)</f>
        <v>0</v>
      </c>
      <c r="AB18" s="109">
        <f>IFERROR(-(Beräkning!N18+(IF($J18=Blad3!$B$4,Beräkning!Q18,0))),0)</f>
        <v>0</v>
      </c>
      <c r="AC18" s="105">
        <f>(IF($J18=Blad3!$B$5,Beräkning!O18,0))</f>
        <v>0</v>
      </c>
      <c r="AD18" s="27">
        <f>(IF($J18=Blad3!$B$5,Beräkning!P18,0))</f>
        <v>0</v>
      </c>
      <c r="AE18" s="106">
        <f>(IF($J18=Blad3!$B$5,Beräkning!Q18,0))</f>
        <v>0</v>
      </c>
      <c r="AF18" s="34"/>
      <c r="AG18" s="140"/>
      <c r="AH18" s="141"/>
      <c r="AI18" s="142"/>
      <c r="AJ18" s="34"/>
      <c r="AK18" s="34"/>
      <c r="AL18" s="34"/>
      <c r="AM18" s="34"/>
    </row>
    <row r="19" spans="1:39" x14ac:dyDescent="0.3">
      <c r="A19" s="150">
        <v>10</v>
      </c>
      <c r="B19" s="132"/>
      <c r="C19" s="136"/>
      <c r="D19" s="95" cm="1">
        <f t="array" ref="D19">IFERROR(INDEX(Grunddata!$E$3:$E$49,MATCH(B19,Grunddata!$C$3:$C$49,0),0),0)</f>
        <v>0</v>
      </c>
      <c r="E19" s="95">
        <f t="shared" si="1"/>
        <v>0</v>
      </c>
      <c r="F19" s="132"/>
      <c r="G19" s="134">
        <f t="shared" si="2"/>
        <v>0</v>
      </c>
      <c r="H19" s="27" cm="1">
        <f t="array" ref="H19">IFERROR(INDEX(Grunddata!$L$3:$L$49,MATCH(B19,Grunddata!$C$3:$C$49,0),0),0)</f>
        <v>0</v>
      </c>
      <c r="I19" s="27">
        <f t="shared" si="3"/>
        <v>0</v>
      </c>
      <c r="J19" s="137"/>
      <c r="K19" s="34"/>
      <c r="L19" s="136"/>
      <c r="M19" s="146"/>
      <c r="N19" s="132"/>
      <c r="O19" s="148"/>
      <c r="P19" s="132"/>
      <c r="Q19" s="148"/>
      <c r="R19" s="34"/>
      <c r="S19" s="98">
        <f>IFERROR(SUM(Beräkning!A19,Beräkning!B19,Beräkning!E19,Beräkning!H19)-Beräkning!L19+AG19-(IF($J19=Blad3!$B$4,Beräkning!O19,0)),0)</f>
        <v>0</v>
      </c>
      <c r="T19" s="99">
        <f>IFERROR(SUM(Beräkning!C19,Beräkning!F19,Beräkning!I19)-Beräkning!M19+AH19-(IF($J19=Blad3!$B$4,Beräkning!P19,0)),0)</f>
        <v>0</v>
      </c>
      <c r="U19" s="100">
        <f>IFERROR(SUM(Beräkning!D19,Beräkning!G19,Beräkning!J19)-Beräkning!N19+AI19-(IF($J19=Blad3!$B$4,Beräkning!Q19,0)),0)</f>
        <v>0</v>
      </c>
      <c r="V19" s="34"/>
      <c r="W19" s="103" t="e">
        <f>Beräkning!B19+Beräkning!E19+Beräkning!H19+Beräkning!A19</f>
        <v>#N/A</v>
      </c>
      <c r="X19" s="28">
        <f>Beräkning!C19+Beräkning!F19+Beräkning!I19</f>
        <v>0</v>
      </c>
      <c r="Y19" s="104">
        <f>Beräkning!D19+Beräkning!G19+Beräkning!J19</f>
        <v>0</v>
      </c>
      <c r="Z19" s="107">
        <f>IFERROR(-(Beräkning!L19+(IF($J19=Blad3!$B$4,Beräkning!O19,0))),0)</f>
        <v>0</v>
      </c>
      <c r="AA19" s="108">
        <f>IFERROR(-(Beräkning!M19+(IF($J19=Blad3!$B$4,Beräkning!P19,0))),0)</f>
        <v>0</v>
      </c>
      <c r="AB19" s="109">
        <f>IFERROR(-(Beräkning!N19+(IF($J19=Blad3!$B$4,Beräkning!Q19,0))),0)</f>
        <v>0</v>
      </c>
      <c r="AC19" s="105">
        <f>(IF($J19=Blad3!$B$5,Beräkning!O19,0))</f>
        <v>0</v>
      </c>
      <c r="AD19" s="27">
        <f>(IF($J19=Blad3!$B$5,Beräkning!P19,0))</f>
        <v>0</v>
      </c>
      <c r="AE19" s="106">
        <f>(IF($J19=Blad3!$B$5,Beräkning!Q19,0))</f>
        <v>0</v>
      </c>
      <c r="AF19" s="34"/>
      <c r="AG19" s="140"/>
      <c r="AH19" s="141"/>
      <c r="AI19" s="142"/>
      <c r="AJ19" s="34"/>
      <c r="AK19" s="34"/>
      <c r="AL19" s="34"/>
      <c r="AM19" s="34"/>
    </row>
    <row r="20" spans="1:39" x14ac:dyDescent="0.3">
      <c r="A20" s="150">
        <v>11</v>
      </c>
      <c r="B20" s="132"/>
      <c r="C20" s="136"/>
      <c r="D20" s="95" cm="1">
        <f t="array" ref="D20">IFERROR(INDEX(Grunddata!$E$3:$E$49,MATCH(B20,Grunddata!$C$3:$C$49,0),0),0)</f>
        <v>0</v>
      </c>
      <c r="E20" s="95">
        <f t="shared" si="1"/>
        <v>0</v>
      </c>
      <c r="F20" s="132"/>
      <c r="G20" s="134">
        <f t="shared" si="2"/>
        <v>0</v>
      </c>
      <c r="H20" s="27" cm="1">
        <f t="array" ref="H20">IFERROR(INDEX(Grunddata!$L$3:$L$49,MATCH(B20,Grunddata!$C$3:$C$49,0),0),0)</f>
        <v>0</v>
      </c>
      <c r="I20" s="27">
        <f t="shared" si="3"/>
        <v>0</v>
      </c>
      <c r="J20" s="137"/>
      <c r="K20" s="34"/>
      <c r="L20" s="136"/>
      <c r="M20" s="146"/>
      <c r="N20" s="132"/>
      <c r="O20" s="148"/>
      <c r="P20" s="132"/>
      <c r="Q20" s="148"/>
      <c r="R20" s="34"/>
      <c r="S20" s="98">
        <f>IFERROR(SUM(Beräkning!A20,Beräkning!B20,Beräkning!E20,Beräkning!H20)-Beräkning!L20+AG20-(IF($J20=Blad3!$B$4,Beräkning!O20,0)),0)</f>
        <v>0</v>
      </c>
      <c r="T20" s="99">
        <f>IFERROR(SUM(Beräkning!C20,Beräkning!F20,Beräkning!I20)-Beräkning!M20+AH20-(IF($J20=Blad3!$B$4,Beräkning!P20,0)),0)</f>
        <v>0</v>
      </c>
      <c r="U20" s="100">
        <f>IFERROR(SUM(Beräkning!D20,Beräkning!G20,Beräkning!J20)-Beräkning!N20+AI20-(IF($J20=Blad3!$B$4,Beräkning!Q20,0)),0)</f>
        <v>0</v>
      </c>
      <c r="V20" s="34"/>
      <c r="W20" s="103" t="e">
        <f>Beräkning!B20+Beräkning!E20+Beräkning!H20+Beräkning!A20</f>
        <v>#N/A</v>
      </c>
      <c r="X20" s="28">
        <f>Beräkning!C20+Beräkning!F20+Beräkning!I20</f>
        <v>0</v>
      </c>
      <c r="Y20" s="104">
        <f>Beräkning!D20+Beräkning!G20+Beräkning!J20</f>
        <v>0</v>
      </c>
      <c r="Z20" s="107">
        <f>IFERROR(-(Beräkning!L20+(IF($J20=Blad3!$B$4,Beräkning!O20,0))),0)</f>
        <v>0</v>
      </c>
      <c r="AA20" s="108">
        <f>IFERROR(-(Beräkning!M20+(IF($J20=Blad3!$B$4,Beräkning!P20,0))),0)</f>
        <v>0</v>
      </c>
      <c r="AB20" s="109">
        <f>IFERROR(-(Beräkning!N20+(IF($J20=Blad3!$B$4,Beräkning!Q20,0))),0)</f>
        <v>0</v>
      </c>
      <c r="AC20" s="105">
        <f>(IF($J20=Blad3!$B$5,Beräkning!O20,0))</f>
        <v>0</v>
      </c>
      <c r="AD20" s="27">
        <f>(IF($J20=Blad3!$B$5,Beräkning!P20,0))</f>
        <v>0</v>
      </c>
      <c r="AE20" s="106">
        <f>(IF($J20=Blad3!$B$5,Beräkning!Q20,0))</f>
        <v>0</v>
      </c>
      <c r="AF20" s="34"/>
      <c r="AG20" s="140"/>
      <c r="AH20" s="141"/>
      <c r="AI20" s="142"/>
      <c r="AJ20" s="34"/>
      <c r="AK20" s="34"/>
      <c r="AL20" s="34"/>
      <c r="AM20" s="34"/>
    </row>
    <row r="21" spans="1:39" x14ac:dyDescent="0.3">
      <c r="A21" s="150">
        <v>12</v>
      </c>
      <c r="B21" s="132"/>
      <c r="C21" s="136"/>
      <c r="D21" s="95" cm="1">
        <f t="array" ref="D21">IFERROR(INDEX(Grunddata!$E$3:$E$49,MATCH(B21,Grunddata!$C$3:$C$49,0),0),0)</f>
        <v>0</v>
      </c>
      <c r="E21" s="95">
        <f t="shared" si="1"/>
        <v>0</v>
      </c>
      <c r="F21" s="132"/>
      <c r="G21" s="134">
        <f t="shared" si="2"/>
        <v>0</v>
      </c>
      <c r="H21" s="27" cm="1">
        <f t="array" ref="H21">IFERROR(INDEX(Grunddata!$L$3:$L$49,MATCH(B21,Grunddata!$C$3:$C$49,0),0),0)</f>
        <v>0</v>
      </c>
      <c r="I21" s="27">
        <f t="shared" si="3"/>
        <v>0</v>
      </c>
      <c r="J21" s="137"/>
      <c r="K21" s="34"/>
      <c r="L21" s="136"/>
      <c r="M21" s="146"/>
      <c r="N21" s="132"/>
      <c r="O21" s="148"/>
      <c r="P21" s="132"/>
      <c r="Q21" s="148"/>
      <c r="R21" s="34"/>
      <c r="S21" s="98">
        <f>IFERROR(SUM(Beräkning!A21,Beräkning!B21,Beräkning!E21,Beräkning!H21)-Beräkning!L21+AG21-(IF($J21=Blad3!$B$4,Beräkning!O21,0)),0)</f>
        <v>0</v>
      </c>
      <c r="T21" s="99">
        <f>IFERROR(SUM(Beräkning!C21,Beräkning!F21,Beräkning!I21)-Beräkning!M21+AH21-(IF($J21=Blad3!$B$4,Beräkning!P21,0)),0)</f>
        <v>0</v>
      </c>
      <c r="U21" s="100">
        <f>IFERROR(SUM(Beräkning!D21,Beräkning!G21,Beräkning!J21)-Beräkning!N21+AI21-(IF($J21=Blad3!$B$4,Beräkning!Q21,0)),0)</f>
        <v>0</v>
      </c>
      <c r="V21" s="34"/>
      <c r="W21" s="103" t="e">
        <f>Beräkning!B21+Beräkning!E21+Beräkning!H21+Beräkning!A21</f>
        <v>#N/A</v>
      </c>
      <c r="X21" s="28">
        <f>Beräkning!C21+Beräkning!F21+Beräkning!I21</f>
        <v>0</v>
      </c>
      <c r="Y21" s="104">
        <f>Beräkning!D21+Beräkning!G21+Beräkning!J21</f>
        <v>0</v>
      </c>
      <c r="Z21" s="107">
        <f>IFERROR(-(Beräkning!L21+(IF($J21=Blad3!$B$4,Beräkning!O21,0))),0)</f>
        <v>0</v>
      </c>
      <c r="AA21" s="108">
        <f>IFERROR(-(Beräkning!M21+(IF($J21=Blad3!$B$4,Beräkning!P21,0))),0)</f>
        <v>0</v>
      </c>
      <c r="AB21" s="109">
        <f>IFERROR(-(Beräkning!N21+(IF($J21=Blad3!$B$4,Beräkning!Q21,0))),0)</f>
        <v>0</v>
      </c>
      <c r="AC21" s="105">
        <f>(IF($J21=Blad3!$B$5,Beräkning!O21,0))</f>
        <v>0</v>
      </c>
      <c r="AD21" s="27">
        <f>(IF($J21=Blad3!$B$5,Beräkning!P21,0))</f>
        <v>0</v>
      </c>
      <c r="AE21" s="106">
        <f>(IF($J21=Blad3!$B$5,Beräkning!Q21,0))</f>
        <v>0</v>
      </c>
      <c r="AF21" s="34"/>
      <c r="AG21" s="140"/>
      <c r="AH21" s="141"/>
      <c r="AI21" s="142"/>
      <c r="AJ21" s="34"/>
      <c r="AK21" s="34"/>
      <c r="AL21" s="34"/>
      <c r="AM21" s="34"/>
    </row>
    <row r="22" spans="1:39" x14ac:dyDescent="0.3">
      <c r="A22" s="150">
        <v>13</v>
      </c>
      <c r="B22" s="132"/>
      <c r="C22" s="136"/>
      <c r="D22" s="95" cm="1">
        <f t="array" ref="D22">IFERROR(INDEX(Grunddata!$E$3:$E$49,MATCH(B22,Grunddata!$C$3:$C$49,0),0),0)</f>
        <v>0</v>
      </c>
      <c r="E22" s="95">
        <f t="shared" si="1"/>
        <v>0</v>
      </c>
      <c r="F22" s="132"/>
      <c r="G22" s="134">
        <f t="shared" si="2"/>
        <v>0</v>
      </c>
      <c r="H22" s="27" cm="1">
        <f t="array" ref="H22">IFERROR(INDEX(Grunddata!$L$3:$L$49,MATCH(B22,Grunddata!$C$3:$C$49,0),0),0)</f>
        <v>0</v>
      </c>
      <c r="I22" s="27">
        <f t="shared" si="3"/>
        <v>0</v>
      </c>
      <c r="J22" s="137"/>
      <c r="K22" s="34"/>
      <c r="L22" s="136"/>
      <c r="M22" s="146"/>
      <c r="N22" s="132"/>
      <c r="O22" s="148"/>
      <c r="P22" s="132"/>
      <c r="Q22" s="148"/>
      <c r="R22" s="34"/>
      <c r="S22" s="98">
        <f>IFERROR(SUM(Beräkning!A22,Beräkning!B22,Beräkning!E22,Beräkning!H22)-Beräkning!L22+AG22-(IF($J22=Blad3!$B$4,Beräkning!O22,0)),0)</f>
        <v>0</v>
      </c>
      <c r="T22" s="99">
        <f>IFERROR(SUM(Beräkning!C22,Beräkning!F22,Beräkning!I22)-Beräkning!M22+AH22-(IF($J22=Blad3!$B$4,Beräkning!P22,0)),0)</f>
        <v>0</v>
      </c>
      <c r="U22" s="100">
        <f>IFERROR(SUM(Beräkning!D22,Beräkning!G22,Beräkning!J22)-Beräkning!N22+AI22-(IF($J22=Blad3!$B$4,Beräkning!Q22,0)),0)</f>
        <v>0</v>
      </c>
      <c r="V22" s="34"/>
      <c r="W22" s="103" t="e">
        <f>Beräkning!B22+Beräkning!E22+Beräkning!H22+Beräkning!A22</f>
        <v>#N/A</v>
      </c>
      <c r="X22" s="28">
        <f>Beräkning!C22+Beräkning!F22+Beräkning!I22</f>
        <v>0</v>
      </c>
      <c r="Y22" s="104">
        <f>Beräkning!D22+Beräkning!G22+Beräkning!J22</f>
        <v>0</v>
      </c>
      <c r="Z22" s="107">
        <f>IFERROR(-(Beräkning!L22+(IF($J22=Blad3!$B$4,Beräkning!O22,0))),0)</f>
        <v>0</v>
      </c>
      <c r="AA22" s="108">
        <f>IFERROR(-(Beräkning!M22+(IF($J22=Blad3!$B$4,Beräkning!P22,0))),0)</f>
        <v>0</v>
      </c>
      <c r="AB22" s="109">
        <f>IFERROR(-(Beräkning!N22+(IF($J22=Blad3!$B$4,Beräkning!Q22,0))),0)</f>
        <v>0</v>
      </c>
      <c r="AC22" s="105">
        <f>(IF($J22=Blad3!$B$5,Beräkning!O22,0))</f>
        <v>0</v>
      </c>
      <c r="AD22" s="27">
        <f>(IF($J22=Blad3!$B$5,Beräkning!P22,0))</f>
        <v>0</v>
      </c>
      <c r="AE22" s="106">
        <f>(IF($J22=Blad3!$B$5,Beräkning!Q22,0))</f>
        <v>0</v>
      </c>
      <c r="AF22" s="34"/>
      <c r="AG22" s="140"/>
      <c r="AH22" s="141"/>
      <c r="AI22" s="142"/>
      <c r="AJ22" s="34"/>
      <c r="AK22" s="34"/>
      <c r="AL22" s="34"/>
      <c r="AM22" s="34"/>
    </row>
    <row r="23" spans="1:39" x14ac:dyDescent="0.3">
      <c r="A23" s="150">
        <v>14</v>
      </c>
      <c r="B23" s="132"/>
      <c r="C23" s="136"/>
      <c r="D23" s="95" cm="1">
        <f t="array" ref="D23">IFERROR(INDEX(Grunddata!$E$3:$E$49,MATCH(B23,Grunddata!$C$3:$C$49,0),0),0)</f>
        <v>0</v>
      </c>
      <c r="E23" s="95">
        <f t="shared" si="1"/>
        <v>0</v>
      </c>
      <c r="F23" s="132"/>
      <c r="G23" s="134">
        <f t="shared" si="2"/>
        <v>0</v>
      </c>
      <c r="H23" s="27" cm="1">
        <f t="array" ref="H23">IFERROR(INDEX(Grunddata!$L$3:$L$49,MATCH(B23,Grunddata!$C$3:$C$49,0),0),0)</f>
        <v>0</v>
      </c>
      <c r="I23" s="27">
        <f t="shared" si="3"/>
        <v>0</v>
      </c>
      <c r="J23" s="137"/>
      <c r="K23" s="34"/>
      <c r="L23" s="136"/>
      <c r="M23" s="146"/>
      <c r="N23" s="132"/>
      <c r="O23" s="148"/>
      <c r="P23" s="132"/>
      <c r="Q23" s="148"/>
      <c r="R23" s="34"/>
      <c r="S23" s="98">
        <f>IFERROR(SUM(Beräkning!A23,Beräkning!B23,Beräkning!E23,Beräkning!H23)-Beräkning!L23+AG23-(IF($J23=Blad3!$B$4,Beräkning!O23,0)),0)</f>
        <v>0</v>
      </c>
      <c r="T23" s="99">
        <f>IFERROR(SUM(Beräkning!C23,Beräkning!F23,Beräkning!I23)-Beräkning!M23+AH23-(IF($J23=Blad3!$B$4,Beräkning!P23,0)),0)</f>
        <v>0</v>
      </c>
      <c r="U23" s="100">
        <f>IFERROR(SUM(Beräkning!D23,Beräkning!G23,Beräkning!J23)-Beräkning!N23+AI23-(IF($J23=Blad3!$B$4,Beräkning!Q23,0)),0)</f>
        <v>0</v>
      </c>
      <c r="V23" s="34"/>
      <c r="W23" s="103" t="e">
        <f>Beräkning!B23+Beräkning!E23+Beräkning!H23+Beräkning!A23</f>
        <v>#N/A</v>
      </c>
      <c r="X23" s="28">
        <f>Beräkning!C23+Beräkning!F23+Beräkning!I23</f>
        <v>0</v>
      </c>
      <c r="Y23" s="104">
        <f>Beräkning!D23+Beräkning!G23+Beräkning!J23</f>
        <v>0</v>
      </c>
      <c r="Z23" s="107">
        <f>IFERROR(-(Beräkning!L23+(IF($J23=Blad3!$B$4,Beräkning!O23,0))),0)</f>
        <v>0</v>
      </c>
      <c r="AA23" s="108">
        <f>IFERROR(-(Beräkning!M23+(IF($J23=Blad3!$B$4,Beräkning!P23,0))),0)</f>
        <v>0</v>
      </c>
      <c r="AB23" s="109">
        <f>IFERROR(-(Beräkning!N23+(IF($J23=Blad3!$B$4,Beräkning!Q23,0))),0)</f>
        <v>0</v>
      </c>
      <c r="AC23" s="105">
        <f>(IF($J23=Blad3!$B$5,Beräkning!O23,0))</f>
        <v>0</v>
      </c>
      <c r="AD23" s="27">
        <f>(IF($J23=Blad3!$B$5,Beräkning!P23,0))</f>
        <v>0</v>
      </c>
      <c r="AE23" s="106">
        <f>(IF($J23=Blad3!$B$5,Beräkning!Q23,0))</f>
        <v>0</v>
      </c>
      <c r="AF23" s="34"/>
      <c r="AG23" s="140"/>
      <c r="AH23" s="141"/>
      <c r="AI23" s="142"/>
      <c r="AJ23" s="34"/>
      <c r="AK23" s="34"/>
      <c r="AL23" s="34"/>
      <c r="AM23" s="34"/>
    </row>
    <row r="24" spans="1:39" x14ac:dyDescent="0.3">
      <c r="A24" s="150">
        <v>15</v>
      </c>
      <c r="B24" s="132"/>
      <c r="C24" s="136"/>
      <c r="D24" s="95" cm="1">
        <f t="array" ref="D24">IFERROR(INDEX(Grunddata!$E$3:$E$49,MATCH(B24,Grunddata!$C$3:$C$49,0),0),0)</f>
        <v>0</v>
      </c>
      <c r="E24" s="95">
        <f t="shared" si="1"/>
        <v>0</v>
      </c>
      <c r="F24" s="132"/>
      <c r="G24" s="134">
        <f t="shared" si="2"/>
        <v>0</v>
      </c>
      <c r="H24" s="27" cm="1">
        <f t="array" ref="H24">IFERROR(INDEX(Grunddata!$L$3:$L$49,MATCH(B24,Grunddata!$C$3:$C$49,0),0),0)</f>
        <v>0</v>
      </c>
      <c r="I24" s="27">
        <f t="shared" si="3"/>
        <v>0</v>
      </c>
      <c r="J24" s="137"/>
      <c r="K24" s="34"/>
      <c r="L24" s="136"/>
      <c r="M24" s="146"/>
      <c r="N24" s="132"/>
      <c r="O24" s="148"/>
      <c r="P24" s="132"/>
      <c r="Q24" s="148"/>
      <c r="R24" s="34"/>
      <c r="S24" s="98">
        <f>IFERROR(SUM(Beräkning!A24,Beräkning!B24,Beräkning!E24,Beräkning!H24)-Beräkning!L24+AG24-(IF($J24=Blad3!$B$4,Beräkning!O24,0)),0)</f>
        <v>0</v>
      </c>
      <c r="T24" s="99">
        <f>IFERROR(SUM(Beräkning!C24,Beräkning!F24,Beräkning!I24)-Beräkning!M24+AH24-(IF($J24=Blad3!$B$4,Beräkning!P24,0)),0)</f>
        <v>0</v>
      </c>
      <c r="U24" s="100">
        <f>IFERROR(SUM(Beräkning!D24,Beräkning!G24,Beräkning!J24)-Beräkning!N24+AI24-(IF($J24=Blad3!$B$4,Beräkning!Q24,0)),0)</f>
        <v>0</v>
      </c>
      <c r="V24" s="34"/>
      <c r="W24" s="103" t="e">
        <f>Beräkning!B24+Beräkning!E24+Beräkning!H24+Beräkning!A24</f>
        <v>#N/A</v>
      </c>
      <c r="X24" s="28">
        <f>Beräkning!C24+Beräkning!F24+Beräkning!I24</f>
        <v>0</v>
      </c>
      <c r="Y24" s="104">
        <f>Beräkning!D24+Beräkning!G24+Beräkning!J24</f>
        <v>0</v>
      </c>
      <c r="Z24" s="107">
        <f>IFERROR(-(Beräkning!L24+(IF($J24=Blad3!$B$4,Beräkning!O24,0))),0)</f>
        <v>0</v>
      </c>
      <c r="AA24" s="108">
        <f>IFERROR(-(Beräkning!M24+(IF($J24=Blad3!$B$4,Beräkning!P24,0))),0)</f>
        <v>0</v>
      </c>
      <c r="AB24" s="109">
        <f>IFERROR(-(Beräkning!N24+(IF($J24=Blad3!$B$4,Beräkning!Q24,0))),0)</f>
        <v>0</v>
      </c>
      <c r="AC24" s="105">
        <f>(IF($J24=Blad3!$B$5,Beräkning!O24,0))</f>
        <v>0</v>
      </c>
      <c r="AD24" s="27">
        <f>(IF($J24=Blad3!$B$5,Beräkning!P24,0))</f>
        <v>0</v>
      </c>
      <c r="AE24" s="106">
        <f>(IF($J24=Blad3!$B$5,Beräkning!Q24,0))</f>
        <v>0</v>
      </c>
      <c r="AF24" s="34"/>
      <c r="AG24" s="140"/>
      <c r="AH24" s="141"/>
      <c r="AI24" s="142"/>
      <c r="AJ24" s="34"/>
      <c r="AK24" s="34"/>
      <c r="AL24" s="34"/>
      <c r="AM24" s="34"/>
    </row>
    <row r="25" spans="1:39" x14ac:dyDescent="0.3">
      <c r="A25" s="150">
        <v>16</v>
      </c>
      <c r="B25" s="132"/>
      <c r="C25" s="136"/>
      <c r="D25" s="95" cm="1">
        <f t="array" ref="D25">IFERROR(INDEX(Grunddata!$E$3:$E$49,MATCH(B25,Grunddata!$C$3:$C$49,0),0),0)</f>
        <v>0</v>
      </c>
      <c r="E25" s="95">
        <f t="shared" si="1"/>
        <v>0</v>
      </c>
      <c r="F25" s="132"/>
      <c r="G25" s="134">
        <f t="shared" si="2"/>
        <v>0</v>
      </c>
      <c r="H25" s="27" cm="1">
        <f t="array" ref="H25">IFERROR(INDEX(Grunddata!$L$3:$L$49,MATCH(B25,Grunddata!$C$3:$C$49,0),0),0)</f>
        <v>0</v>
      </c>
      <c r="I25" s="27">
        <f t="shared" si="3"/>
        <v>0</v>
      </c>
      <c r="J25" s="137"/>
      <c r="K25" s="34"/>
      <c r="L25" s="136"/>
      <c r="M25" s="146"/>
      <c r="N25" s="132"/>
      <c r="O25" s="148"/>
      <c r="P25" s="132"/>
      <c r="Q25" s="148"/>
      <c r="R25" s="34"/>
      <c r="S25" s="98">
        <f>IFERROR(SUM(Beräkning!A25,Beräkning!B25,Beräkning!E25,Beräkning!H25)-Beräkning!L25+AG25-(IF($J25=Blad3!$B$4,Beräkning!O25,0)),0)</f>
        <v>0</v>
      </c>
      <c r="T25" s="99">
        <f>IFERROR(SUM(Beräkning!C25,Beräkning!F25,Beräkning!I25)-Beräkning!M25+AH25-(IF($J25=Blad3!$B$4,Beräkning!P25,0)),0)</f>
        <v>0</v>
      </c>
      <c r="U25" s="100">
        <f>IFERROR(SUM(Beräkning!D25,Beräkning!G25,Beräkning!J25)-Beräkning!N25+AI25-(IF($J25=Blad3!$B$4,Beräkning!Q25,0)),0)</f>
        <v>0</v>
      </c>
      <c r="V25" s="34"/>
      <c r="W25" s="103" t="e">
        <f>Beräkning!B25+Beräkning!E25+Beräkning!H25+Beräkning!A25</f>
        <v>#N/A</v>
      </c>
      <c r="X25" s="28">
        <f>Beräkning!C25+Beräkning!F25+Beräkning!I25</f>
        <v>0</v>
      </c>
      <c r="Y25" s="104">
        <f>Beräkning!D25+Beräkning!G25+Beräkning!J25</f>
        <v>0</v>
      </c>
      <c r="Z25" s="107">
        <f>IFERROR(-(Beräkning!L25+(IF($J25=Blad3!$B$4,Beräkning!O25,0))),0)</f>
        <v>0</v>
      </c>
      <c r="AA25" s="108">
        <f>IFERROR(-(Beräkning!M25+(IF($J25=Blad3!$B$4,Beräkning!P25,0))),0)</f>
        <v>0</v>
      </c>
      <c r="AB25" s="109">
        <f>IFERROR(-(Beräkning!N25+(IF($J25=Blad3!$B$4,Beräkning!Q25,0))),0)</f>
        <v>0</v>
      </c>
      <c r="AC25" s="105">
        <f>(IF($J25=Blad3!$B$5,Beräkning!O25,0))</f>
        <v>0</v>
      </c>
      <c r="AD25" s="27">
        <f>(IF($J25=Blad3!$B$5,Beräkning!P25,0))</f>
        <v>0</v>
      </c>
      <c r="AE25" s="106">
        <f>(IF($J25=Blad3!$B$5,Beräkning!Q25,0))</f>
        <v>0</v>
      </c>
      <c r="AF25" s="34"/>
      <c r="AG25" s="140"/>
      <c r="AH25" s="141"/>
      <c r="AI25" s="142"/>
      <c r="AJ25" s="34"/>
      <c r="AK25" s="34"/>
      <c r="AL25" s="34"/>
      <c r="AM25" s="34"/>
    </row>
    <row r="26" spans="1:39" x14ac:dyDescent="0.3">
      <c r="A26" s="150">
        <v>17</v>
      </c>
      <c r="B26" s="132"/>
      <c r="C26" s="136"/>
      <c r="D26" s="95" cm="1">
        <f t="array" ref="D26">IFERROR(INDEX(Grunddata!$E$3:$E$49,MATCH(B26,Grunddata!$C$3:$C$49,0),0),0)</f>
        <v>0</v>
      </c>
      <c r="E26" s="95">
        <f t="shared" si="1"/>
        <v>0</v>
      </c>
      <c r="F26" s="132"/>
      <c r="G26" s="134">
        <f>IFERROR(IF(F26=0,D26/1000*10,F26/C26*10), )</f>
        <v>0</v>
      </c>
      <c r="H26" s="27" cm="1">
        <f t="array" ref="H26">IFERROR(INDEX(Grunddata!$L$3:$L$49,MATCH(B26,Grunddata!$C$3:$C$49,0),0),0)</f>
        <v>0</v>
      </c>
      <c r="I26" s="27">
        <f t="shared" si="3"/>
        <v>0</v>
      </c>
      <c r="J26" s="137"/>
      <c r="K26" s="34"/>
      <c r="L26" s="136"/>
      <c r="M26" s="146"/>
      <c r="N26" s="132"/>
      <c r="O26" s="148"/>
      <c r="P26" s="132"/>
      <c r="Q26" s="148"/>
      <c r="R26" s="34"/>
      <c r="S26" s="98">
        <f>IFERROR(SUM(Beräkning!A26,Beräkning!B26,Beräkning!E26,Beräkning!H26)-Beräkning!L26+AG26-(IF($J26=Blad3!$B$4,Beräkning!O26,0)),0)</f>
        <v>0</v>
      </c>
      <c r="T26" s="99">
        <f>IFERROR(SUM(Beräkning!C26,Beräkning!F26,Beräkning!I26)-Beräkning!M26+AH26-(IF($J26=Blad3!$B$4,Beräkning!P26,0)),0)</f>
        <v>0</v>
      </c>
      <c r="U26" s="100">
        <f>IFERROR(SUM(Beräkning!D26,Beräkning!G26,Beräkning!J26)-Beräkning!N26+AI26-(IF($J26=Blad3!$B$4,Beräkning!Q26,0)),0)</f>
        <v>0</v>
      </c>
      <c r="V26" s="34"/>
      <c r="W26" s="103" t="e">
        <f>Beräkning!B26+Beräkning!E26+Beräkning!H26+Beräkning!A26</f>
        <v>#N/A</v>
      </c>
      <c r="X26" s="28">
        <f>Beräkning!C26+Beräkning!F26+Beräkning!I26</f>
        <v>0</v>
      </c>
      <c r="Y26" s="104">
        <f>Beräkning!D26+Beräkning!G26+Beräkning!J26</f>
        <v>0</v>
      </c>
      <c r="Z26" s="107">
        <f>IFERROR(-(Beräkning!L26+(IF($J26=Blad3!$B$4,Beräkning!O26,0))),0)</f>
        <v>0</v>
      </c>
      <c r="AA26" s="108">
        <f>IFERROR(-(Beräkning!M26+(IF($J26=Blad3!$B$4,Beräkning!P26,0))),0)</f>
        <v>0</v>
      </c>
      <c r="AB26" s="109">
        <f>IFERROR(-(Beräkning!N26+(IF($J26=Blad3!$B$4,Beräkning!Q26,0))),0)</f>
        <v>0</v>
      </c>
      <c r="AC26" s="105">
        <f>(IF($J26=Blad3!$B$5,Beräkning!O26,0))</f>
        <v>0</v>
      </c>
      <c r="AD26" s="27">
        <f>(IF($J26=Blad3!$B$5,Beräkning!P26,0))</f>
        <v>0</v>
      </c>
      <c r="AE26" s="106">
        <f>(IF($J26=Blad3!$B$5,Beräkning!Q26,0))</f>
        <v>0</v>
      </c>
      <c r="AF26" s="34"/>
      <c r="AG26" s="140"/>
      <c r="AH26" s="141"/>
      <c r="AI26" s="142"/>
      <c r="AJ26" s="34"/>
      <c r="AK26" s="34"/>
      <c r="AL26" s="34"/>
      <c r="AM26" s="34"/>
    </row>
    <row r="27" spans="1:39" x14ac:dyDescent="0.3">
      <c r="A27" s="150">
        <v>18</v>
      </c>
      <c r="B27" s="132"/>
      <c r="C27" s="136"/>
      <c r="D27" s="95" cm="1">
        <f t="array" ref="D27">IFERROR(INDEX(Grunddata!$E$3:$E$49,MATCH(B27,Grunddata!$C$3:$C$49,0),0),0)</f>
        <v>0</v>
      </c>
      <c r="E27" s="95">
        <f t="shared" si="1"/>
        <v>0</v>
      </c>
      <c r="F27" s="132"/>
      <c r="G27" s="134">
        <f>IFERROR(IF(F27=0,D27/1000*10,F27/C27*10), )</f>
        <v>0</v>
      </c>
      <c r="H27" s="27" cm="1">
        <f t="array" ref="H27">IFERROR(INDEX(Grunddata!$L$3:$L$49,MATCH(B27,Grunddata!$C$3:$C$49,0),0),0)</f>
        <v>0</v>
      </c>
      <c r="I27" s="27">
        <f t="shared" si="3"/>
        <v>0</v>
      </c>
      <c r="J27" s="137"/>
      <c r="K27" s="34"/>
      <c r="L27" s="136"/>
      <c r="M27" s="146"/>
      <c r="N27" s="132"/>
      <c r="O27" s="148"/>
      <c r="P27" s="132"/>
      <c r="Q27" s="148"/>
      <c r="R27" s="34"/>
      <c r="S27" s="98">
        <f>IFERROR(SUM(Beräkning!A27,Beräkning!B27,Beräkning!E27,Beräkning!H27)-Beräkning!L27+AG27-(IF($J27=Blad3!$B$4,Beräkning!O27,0)),0)</f>
        <v>0</v>
      </c>
      <c r="T27" s="99">
        <f>IFERROR(SUM(Beräkning!C27,Beräkning!F27,Beräkning!I27)-Beräkning!M27+AH27-(IF($J27=Blad3!$B$4,Beräkning!P27,0)),0)</f>
        <v>0</v>
      </c>
      <c r="U27" s="100">
        <f>IFERROR(SUM(Beräkning!D27,Beräkning!G27,Beräkning!J27)-Beräkning!N27+AI27-(IF($J27=Blad3!$B$4,Beräkning!Q27,0)),0)</f>
        <v>0</v>
      </c>
      <c r="V27" s="34"/>
      <c r="W27" s="103" t="e">
        <f>Beräkning!B27+Beräkning!E27+Beräkning!H27+Beräkning!A27</f>
        <v>#N/A</v>
      </c>
      <c r="X27" s="28">
        <f>Beräkning!C27+Beräkning!F27+Beräkning!I27</f>
        <v>0</v>
      </c>
      <c r="Y27" s="104">
        <f>Beräkning!D27+Beräkning!G27+Beräkning!J27</f>
        <v>0</v>
      </c>
      <c r="Z27" s="107">
        <f>IFERROR(-(Beräkning!L27+(IF($J27=Blad3!$B$4,Beräkning!O27,0))),0)</f>
        <v>0</v>
      </c>
      <c r="AA27" s="108">
        <f>IFERROR(-(Beräkning!M27+(IF($J27=Blad3!$B$4,Beräkning!P27,0))),0)</f>
        <v>0</v>
      </c>
      <c r="AB27" s="109">
        <f>IFERROR(-(Beräkning!N27+(IF($J27=Blad3!$B$4,Beräkning!Q27,0))),0)</f>
        <v>0</v>
      </c>
      <c r="AC27" s="105">
        <f>(IF($J27=Blad3!$B$5,Beräkning!O27,0))</f>
        <v>0</v>
      </c>
      <c r="AD27" s="27">
        <f>(IF($J27=Blad3!$B$5,Beräkning!P27,0))</f>
        <v>0</v>
      </c>
      <c r="AE27" s="106">
        <f>(IF($J27=Blad3!$B$5,Beräkning!Q27,0))</f>
        <v>0</v>
      </c>
      <c r="AF27" s="34"/>
      <c r="AG27" s="140"/>
      <c r="AH27" s="141"/>
      <c r="AI27" s="142"/>
      <c r="AJ27" s="34"/>
      <c r="AK27" s="34"/>
      <c r="AL27" s="34"/>
      <c r="AM27" s="34"/>
    </row>
    <row r="28" spans="1:39" x14ac:dyDescent="0.3">
      <c r="A28" s="150">
        <v>19</v>
      </c>
      <c r="B28" s="132"/>
      <c r="C28" s="136"/>
      <c r="D28" s="95" cm="1">
        <f t="array" ref="D28">IFERROR(INDEX(Grunddata!$E$3:$E$49,MATCH(B28,Grunddata!$C$3:$C$49,0),0),0)</f>
        <v>0</v>
      </c>
      <c r="E28" s="95">
        <f t="shared" si="1"/>
        <v>0</v>
      </c>
      <c r="F28" s="132"/>
      <c r="G28" s="134">
        <f t="shared" si="2"/>
        <v>0</v>
      </c>
      <c r="H28" s="27" cm="1">
        <f t="array" ref="H28">IFERROR(INDEX(Grunddata!$L$3:$L$49,MATCH(B28,Grunddata!$C$3:$C$49,0),0),0)</f>
        <v>0</v>
      </c>
      <c r="I28" s="27">
        <f t="shared" si="3"/>
        <v>0</v>
      </c>
      <c r="J28" s="137"/>
      <c r="K28" s="34"/>
      <c r="L28" s="136"/>
      <c r="M28" s="146"/>
      <c r="N28" s="132"/>
      <c r="O28" s="148"/>
      <c r="P28" s="132"/>
      <c r="Q28" s="148"/>
      <c r="R28" s="34"/>
      <c r="S28" s="98">
        <f>IFERROR(SUM(Beräkning!A28,Beräkning!B28,Beräkning!E28,Beräkning!H28)-Beräkning!L28+AG28-(IF($J28=Blad3!$B$4,Beräkning!O28,0)),0)</f>
        <v>0</v>
      </c>
      <c r="T28" s="99">
        <f>IFERROR(SUM(Beräkning!C28,Beräkning!F28,Beräkning!I28)-Beräkning!M28+AH28-(IF($J28=Blad3!$B$4,Beräkning!P28,0)),0)</f>
        <v>0</v>
      </c>
      <c r="U28" s="100">
        <f>IFERROR(SUM(Beräkning!D28,Beräkning!G28,Beräkning!J28)-Beräkning!N28+AI28-(IF($J28=Blad3!$B$4,Beräkning!Q28,0)),0)</f>
        <v>0</v>
      </c>
      <c r="V28" s="34"/>
      <c r="W28" s="103" t="e">
        <f>Beräkning!B28+Beräkning!E28+Beräkning!H28+Beräkning!A28</f>
        <v>#N/A</v>
      </c>
      <c r="X28" s="28">
        <f>Beräkning!C28+Beräkning!F28+Beräkning!I28</f>
        <v>0</v>
      </c>
      <c r="Y28" s="104">
        <f>Beräkning!D28+Beräkning!G28+Beräkning!J28</f>
        <v>0</v>
      </c>
      <c r="Z28" s="107">
        <f>IFERROR(-(Beräkning!L28+(IF($J28=Blad3!$B$4,Beräkning!O28,0))),0)</f>
        <v>0</v>
      </c>
      <c r="AA28" s="108">
        <f>IFERROR(-(Beräkning!M28+(IF($J28=Blad3!$B$4,Beräkning!P28,0))),0)</f>
        <v>0</v>
      </c>
      <c r="AB28" s="109">
        <f>IFERROR(-(Beräkning!N28+(IF($J28=Blad3!$B$4,Beräkning!Q28,0))),0)</f>
        <v>0</v>
      </c>
      <c r="AC28" s="105">
        <f>(IF($J28=Blad3!$B$5,Beräkning!O28,0))</f>
        <v>0</v>
      </c>
      <c r="AD28" s="27">
        <f>(IF($J28=Blad3!$B$5,Beräkning!P28,0))</f>
        <v>0</v>
      </c>
      <c r="AE28" s="106">
        <f>(IF($J28=Blad3!$B$5,Beräkning!Q28,0))</f>
        <v>0</v>
      </c>
      <c r="AF28" s="34"/>
      <c r="AG28" s="140"/>
      <c r="AH28" s="141"/>
      <c r="AI28" s="142"/>
      <c r="AJ28" s="34"/>
      <c r="AK28" s="34"/>
      <c r="AL28" s="34"/>
      <c r="AM28" s="34"/>
    </row>
    <row r="29" spans="1:39" x14ac:dyDescent="0.3">
      <c r="A29" s="150">
        <v>20</v>
      </c>
      <c r="B29" s="132"/>
      <c r="C29" s="136"/>
      <c r="D29" s="95" cm="1">
        <f t="array" ref="D29">IFERROR(INDEX(Grunddata!$E$3:$E$49,MATCH(B29,Grunddata!$C$3:$C$49,0),0),0)</f>
        <v>0</v>
      </c>
      <c r="E29" s="95">
        <f t="shared" si="1"/>
        <v>0</v>
      </c>
      <c r="F29" s="132"/>
      <c r="G29" s="134">
        <f t="shared" si="2"/>
        <v>0</v>
      </c>
      <c r="H29" s="27" cm="1">
        <f t="array" ref="H29">IFERROR(INDEX(Grunddata!$L$3:$L$49,MATCH(B29,Grunddata!$C$3:$C$49,0),0),0)</f>
        <v>0</v>
      </c>
      <c r="I29" s="27">
        <f t="shared" si="3"/>
        <v>0</v>
      </c>
      <c r="J29" s="137"/>
      <c r="K29" s="34"/>
      <c r="L29" s="136"/>
      <c r="M29" s="146"/>
      <c r="N29" s="132"/>
      <c r="O29" s="148"/>
      <c r="P29" s="132"/>
      <c r="Q29" s="148"/>
      <c r="R29" s="34"/>
      <c r="S29" s="98">
        <f>IFERROR(SUM(Beräkning!A29,Beräkning!B29,Beräkning!E29,Beräkning!H29)-Beräkning!L29+AG29-(IF($J29=Blad3!$B$4,Beräkning!O29,0)),0)</f>
        <v>0</v>
      </c>
      <c r="T29" s="99">
        <f>IFERROR(SUM(Beräkning!C29,Beräkning!F29,Beräkning!I29)-Beräkning!M29+AH29-(IF($J29=Blad3!$B$4,Beräkning!P29,0)),0)</f>
        <v>0</v>
      </c>
      <c r="U29" s="100">
        <f>IFERROR(SUM(Beräkning!D29,Beräkning!G29,Beräkning!J29)-Beräkning!N29+AI29-(IF($J29=Blad3!$B$4,Beräkning!Q29,0)),0)</f>
        <v>0</v>
      </c>
      <c r="V29" s="34"/>
      <c r="W29" s="103" t="e">
        <f>Beräkning!B29+Beräkning!E29+Beräkning!H29+Beräkning!A29</f>
        <v>#N/A</v>
      </c>
      <c r="X29" s="28">
        <f>Beräkning!C29+Beräkning!F29+Beräkning!I29</f>
        <v>0</v>
      </c>
      <c r="Y29" s="104">
        <f>Beräkning!D29+Beräkning!G29+Beräkning!J29</f>
        <v>0</v>
      </c>
      <c r="Z29" s="107">
        <f>IFERROR(-(Beräkning!L29+(IF($J29=Blad3!$B$4,Beräkning!O29,0))),0)</f>
        <v>0</v>
      </c>
      <c r="AA29" s="108">
        <f>IFERROR(-(Beräkning!M29+(IF($J29=Blad3!$B$4,Beräkning!P29,0))),0)</f>
        <v>0</v>
      </c>
      <c r="AB29" s="109">
        <f>IFERROR(-(Beräkning!N29+(IF($J29=Blad3!$B$4,Beräkning!Q29,0))),0)</f>
        <v>0</v>
      </c>
      <c r="AC29" s="105">
        <f>(IF($J29=Blad3!$B$5,Beräkning!O29,0))</f>
        <v>0</v>
      </c>
      <c r="AD29" s="27">
        <f>(IF($J29=Blad3!$B$5,Beräkning!P29,0))</f>
        <v>0</v>
      </c>
      <c r="AE29" s="106">
        <f>(IF($J29=Blad3!$B$5,Beräkning!Q29,0))</f>
        <v>0</v>
      </c>
      <c r="AF29" s="34"/>
      <c r="AG29" s="140"/>
      <c r="AH29" s="141"/>
      <c r="AI29" s="142"/>
      <c r="AJ29" s="34"/>
      <c r="AK29" s="34"/>
      <c r="AL29" s="34"/>
      <c r="AM29" s="34"/>
    </row>
    <row r="30" spans="1:39" x14ac:dyDescent="0.3">
      <c r="A30" s="150">
        <v>21</v>
      </c>
      <c r="B30" s="132"/>
      <c r="C30" s="136"/>
      <c r="D30" s="95" cm="1">
        <f t="array" ref="D30">IFERROR(INDEX(Grunddata!$E$3:$E$49,MATCH(B30,Grunddata!$C$3:$C$49,0),0),0)</f>
        <v>0</v>
      </c>
      <c r="E30" s="95">
        <f t="shared" si="1"/>
        <v>0</v>
      </c>
      <c r="F30" s="132"/>
      <c r="G30" s="134">
        <f t="shared" si="2"/>
        <v>0</v>
      </c>
      <c r="H30" s="27" cm="1">
        <f t="array" ref="H30">IFERROR(INDEX(Grunddata!$L$3:$L$49,MATCH(B30,Grunddata!$C$3:$C$49,0),0),0)</f>
        <v>0</v>
      </c>
      <c r="I30" s="27">
        <f t="shared" si="3"/>
        <v>0</v>
      </c>
      <c r="J30" s="137"/>
      <c r="K30" s="34"/>
      <c r="L30" s="136"/>
      <c r="M30" s="146"/>
      <c r="N30" s="132"/>
      <c r="O30" s="148"/>
      <c r="P30" s="132"/>
      <c r="Q30" s="148"/>
      <c r="R30" s="34"/>
      <c r="S30" s="98">
        <f>IFERROR(SUM(Beräkning!A30,Beräkning!B30,Beräkning!E30,Beräkning!H30)-Beräkning!L30+AG30-(IF($J30=Blad3!$B$4,Beräkning!O30,0)),0)</f>
        <v>0</v>
      </c>
      <c r="T30" s="99">
        <f>IFERROR(SUM(Beräkning!C30,Beräkning!F30,Beräkning!I30)-Beräkning!M30+AH30-(IF($J30=Blad3!$B$4,Beräkning!P30,0)),0)</f>
        <v>0</v>
      </c>
      <c r="U30" s="100">
        <f>IFERROR(SUM(Beräkning!D30,Beräkning!G30,Beräkning!J30)-Beräkning!N30+AI30-(IF($J30=Blad3!$B$4,Beräkning!Q30,0)),0)</f>
        <v>0</v>
      </c>
      <c r="V30" s="34"/>
      <c r="W30" s="103" t="e">
        <f>Beräkning!B30+Beräkning!E30+Beräkning!H30+Beräkning!A30</f>
        <v>#N/A</v>
      </c>
      <c r="X30" s="28">
        <f>Beräkning!C30+Beräkning!F30+Beräkning!I30</f>
        <v>0</v>
      </c>
      <c r="Y30" s="104">
        <f>Beräkning!D30+Beräkning!G30+Beräkning!J30</f>
        <v>0</v>
      </c>
      <c r="Z30" s="107">
        <f>IFERROR(-(Beräkning!L30+(IF($J30=Blad3!$B$4,Beräkning!O30,0))),0)</f>
        <v>0</v>
      </c>
      <c r="AA30" s="108">
        <f>IFERROR(-(Beräkning!M30+(IF($J30=Blad3!$B$4,Beräkning!P30,0))),0)</f>
        <v>0</v>
      </c>
      <c r="AB30" s="109">
        <f>IFERROR(-(Beräkning!N30+(IF($J30=Blad3!$B$4,Beräkning!Q30,0))),0)</f>
        <v>0</v>
      </c>
      <c r="AC30" s="105">
        <f>(IF($J30=Blad3!$B$5,Beräkning!O30,0))</f>
        <v>0</v>
      </c>
      <c r="AD30" s="27">
        <f>(IF($J30=Blad3!$B$5,Beräkning!P30,0))</f>
        <v>0</v>
      </c>
      <c r="AE30" s="106">
        <f>(IF($J30=Blad3!$B$5,Beräkning!Q30,0))</f>
        <v>0</v>
      </c>
      <c r="AF30" s="34"/>
      <c r="AG30" s="140"/>
      <c r="AH30" s="141"/>
      <c r="AI30" s="142"/>
      <c r="AJ30" s="34"/>
      <c r="AK30" s="34"/>
      <c r="AL30" s="34"/>
      <c r="AM30" s="34"/>
    </row>
    <row r="31" spans="1:39" x14ac:dyDescent="0.3">
      <c r="A31" s="150">
        <v>22</v>
      </c>
      <c r="B31" s="132"/>
      <c r="C31" s="136"/>
      <c r="D31" s="95" cm="1">
        <f t="array" ref="D31">IFERROR(INDEX(Grunddata!$E$3:$E$49,MATCH(B31,Grunddata!$C$3:$C$49,0),0),0)</f>
        <v>0</v>
      </c>
      <c r="E31" s="95">
        <f t="shared" si="1"/>
        <v>0</v>
      </c>
      <c r="F31" s="132"/>
      <c r="G31" s="134">
        <f t="shared" si="2"/>
        <v>0</v>
      </c>
      <c r="H31" s="27" cm="1">
        <f t="array" ref="H31">IFERROR(INDEX(Grunddata!$L$3:$L$49,MATCH(B31,Grunddata!$C$3:$C$49,0),0),0)</f>
        <v>0</v>
      </c>
      <c r="I31" s="27">
        <f t="shared" si="3"/>
        <v>0</v>
      </c>
      <c r="J31" s="137"/>
      <c r="K31" s="34"/>
      <c r="L31" s="136"/>
      <c r="M31" s="146"/>
      <c r="N31" s="132"/>
      <c r="O31" s="148"/>
      <c r="P31" s="132"/>
      <c r="Q31" s="148"/>
      <c r="R31" s="34"/>
      <c r="S31" s="98">
        <f>IFERROR(SUM(Beräkning!A31,Beräkning!B31,Beräkning!E31,Beräkning!H31)-Beräkning!L31+AG31-(IF($J31=Blad3!$B$4,Beräkning!O31,0)),0)</f>
        <v>0</v>
      </c>
      <c r="T31" s="99">
        <f>IFERROR(SUM(Beräkning!C31,Beräkning!F31,Beräkning!I31)-Beräkning!M31+AH31-(IF($J31=Blad3!$B$4,Beräkning!P31,0)),0)</f>
        <v>0</v>
      </c>
      <c r="U31" s="100">
        <f>IFERROR(SUM(Beräkning!D31,Beräkning!G31,Beräkning!J31)-Beräkning!N31+AI31-(IF($J31=Blad3!$B$4,Beräkning!Q31,0)),0)</f>
        <v>0</v>
      </c>
      <c r="V31" s="34"/>
      <c r="W31" s="103" t="e">
        <f>Beräkning!B31+Beräkning!E31+Beräkning!H31+Beräkning!A31</f>
        <v>#N/A</v>
      </c>
      <c r="X31" s="28">
        <f>Beräkning!C31+Beräkning!F31+Beräkning!I31</f>
        <v>0</v>
      </c>
      <c r="Y31" s="104">
        <f>Beräkning!D31+Beräkning!G31+Beräkning!J31</f>
        <v>0</v>
      </c>
      <c r="Z31" s="107">
        <f>IFERROR(-(Beräkning!L31+(IF($J31=Blad3!$B$4,Beräkning!O31,0))),0)</f>
        <v>0</v>
      </c>
      <c r="AA31" s="108">
        <f>IFERROR(-(Beräkning!M31+(IF($J31=Blad3!$B$4,Beräkning!P31,0))),0)</f>
        <v>0</v>
      </c>
      <c r="AB31" s="109">
        <f>IFERROR(-(Beräkning!N31+(IF($J31=Blad3!$B$4,Beräkning!Q31,0))),0)</f>
        <v>0</v>
      </c>
      <c r="AC31" s="105">
        <f>(IF($J31=Blad3!$B$5,Beräkning!O31,0))</f>
        <v>0</v>
      </c>
      <c r="AD31" s="27">
        <f>(IF($J31=Blad3!$B$5,Beräkning!P31,0))</f>
        <v>0</v>
      </c>
      <c r="AE31" s="106">
        <f>(IF($J31=Blad3!$B$5,Beräkning!Q31,0))</f>
        <v>0</v>
      </c>
      <c r="AF31" s="34"/>
      <c r="AG31" s="140"/>
      <c r="AH31" s="141"/>
      <c r="AI31" s="142"/>
      <c r="AJ31" s="34"/>
      <c r="AK31" s="34"/>
      <c r="AL31" s="34"/>
      <c r="AM31" s="34"/>
    </row>
    <row r="32" spans="1:39" x14ac:dyDescent="0.3">
      <c r="A32" s="150">
        <v>23</v>
      </c>
      <c r="B32" s="132"/>
      <c r="C32" s="136"/>
      <c r="D32" s="95" cm="1">
        <f t="array" ref="D32">IFERROR(INDEX(Grunddata!$E$3:$E$49,MATCH(B32,Grunddata!$C$3:$C$49,0),0),0)</f>
        <v>0</v>
      </c>
      <c r="E32" s="95">
        <f t="shared" si="1"/>
        <v>0</v>
      </c>
      <c r="F32" s="132"/>
      <c r="G32" s="134">
        <f t="shared" si="2"/>
        <v>0</v>
      </c>
      <c r="H32" s="27" cm="1">
        <f t="array" ref="H32">IFERROR(INDEX(Grunddata!$L$3:$L$49,MATCH(B32,Grunddata!$C$3:$C$49,0),0),0)</f>
        <v>0</v>
      </c>
      <c r="I32" s="27">
        <f t="shared" si="3"/>
        <v>0</v>
      </c>
      <c r="J32" s="137"/>
      <c r="K32" s="34"/>
      <c r="L32" s="136"/>
      <c r="M32" s="146"/>
      <c r="N32" s="132"/>
      <c r="O32" s="148"/>
      <c r="P32" s="132"/>
      <c r="Q32" s="148"/>
      <c r="R32" s="34"/>
      <c r="S32" s="98">
        <f>IFERROR(SUM(Beräkning!A32,Beräkning!B32,Beräkning!E32,Beräkning!H32)-Beräkning!L32+AG32-(IF($J32=Blad3!$B$4,Beräkning!O32,0)),0)</f>
        <v>0</v>
      </c>
      <c r="T32" s="99">
        <f>IFERROR(SUM(Beräkning!C32,Beräkning!F32,Beräkning!I32)-Beräkning!M32+AH32-(IF($J32=Blad3!$B$4,Beräkning!P32,0)),0)</f>
        <v>0</v>
      </c>
      <c r="U32" s="100">
        <f>IFERROR(SUM(Beräkning!D32,Beräkning!G32,Beräkning!J32)-Beräkning!N32+AI32-(IF($J32=Blad3!$B$4,Beräkning!Q32,0)),0)</f>
        <v>0</v>
      </c>
      <c r="V32" s="34"/>
      <c r="W32" s="103" t="e">
        <f>Beräkning!B32+Beräkning!E32+Beräkning!H32+Beräkning!A32</f>
        <v>#N/A</v>
      </c>
      <c r="X32" s="28">
        <f>Beräkning!C32+Beräkning!F32+Beräkning!I32</f>
        <v>0</v>
      </c>
      <c r="Y32" s="104">
        <f>Beräkning!D32+Beräkning!G32+Beräkning!J32</f>
        <v>0</v>
      </c>
      <c r="Z32" s="107">
        <f>IFERROR(-(Beräkning!L32+(IF($J32=Blad3!$B$4,Beräkning!O32,0))),0)</f>
        <v>0</v>
      </c>
      <c r="AA32" s="108">
        <f>IFERROR(-(Beräkning!M32+(IF($J32=Blad3!$B$4,Beräkning!P32,0))),0)</f>
        <v>0</v>
      </c>
      <c r="AB32" s="109">
        <f>IFERROR(-(Beräkning!N32+(IF($J32=Blad3!$B$4,Beräkning!Q32,0))),0)</f>
        <v>0</v>
      </c>
      <c r="AC32" s="105">
        <f>(IF($J32=Blad3!$B$5,Beräkning!O32,0))</f>
        <v>0</v>
      </c>
      <c r="AD32" s="27">
        <f>(IF($J32=Blad3!$B$5,Beräkning!P32,0))</f>
        <v>0</v>
      </c>
      <c r="AE32" s="106">
        <f>(IF($J32=Blad3!$B$5,Beräkning!Q32,0))</f>
        <v>0</v>
      </c>
      <c r="AF32" s="34"/>
      <c r="AG32" s="140"/>
      <c r="AH32" s="141"/>
      <c r="AI32" s="142"/>
      <c r="AJ32" s="34"/>
      <c r="AK32" s="34"/>
      <c r="AL32" s="34"/>
      <c r="AM32" s="34"/>
    </row>
    <row r="33" spans="1:39" x14ac:dyDescent="0.3">
      <c r="A33" s="150">
        <v>24</v>
      </c>
      <c r="B33" s="132"/>
      <c r="C33" s="136"/>
      <c r="D33" s="95" cm="1">
        <f t="array" ref="D33">IFERROR(INDEX(Grunddata!$E$3:$E$49,MATCH(B33,Grunddata!$C$3:$C$49,0),0),0)</f>
        <v>0</v>
      </c>
      <c r="E33" s="95">
        <f t="shared" si="1"/>
        <v>0</v>
      </c>
      <c r="F33" s="132"/>
      <c r="G33" s="134">
        <f t="shared" si="2"/>
        <v>0</v>
      </c>
      <c r="H33" s="27" cm="1">
        <f t="array" ref="H33">IFERROR(INDEX(Grunddata!$L$3:$L$49,MATCH(B33,Grunddata!$C$3:$C$49,0),0),0)</f>
        <v>0</v>
      </c>
      <c r="I33" s="27">
        <f t="shared" si="3"/>
        <v>0</v>
      </c>
      <c r="J33" s="137"/>
      <c r="K33" s="34"/>
      <c r="L33" s="136"/>
      <c r="M33" s="146"/>
      <c r="N33" s="132"/>
      <c r="O33" s="148"/>
      <c r="P33" s="132"/>
      <c r="Q33" s="148"/>
      <c r="R33" s="34"/>
      <c r="S33" s="98">
        <f>IFERROR(SUM(Beräkning!A33,Beräkning!B33,Beräkning!E33,Beräkning!H33)-Beräkning!L33+AG33-(IF($J33=Blad3!$B$4,Beräkning!O33,0)),0)</f>
        <v>0</v>
      </c>
      <c r="T33" s="99">
        <f>IFERROR(SUM(Beräkning!C33,Beräkning!F33,Beräkning!I33)-Beräkning!M33+AH33-(IF($J33=Blad3!$B$4,Beräkning!P33,0)),0)</f>
        <v>0</v>
      </c>
      <c r="U33" s="100">
        <f>IFERROR(SUM(Beräkning!D33,Beräkning!G33,Beräkning!J33)-Beräkning!N33+AI33-(IF($J33=Blad3!$B$4,Beräkning!Q33,0)),0)</f>
        <v>0</v>
      </c>
      <c r="V33" s="34"/>
      <c r="W33" s="103" t="e">
        <f>Beräkning!B33+Beräkning!E33+Beräkning!H33+Beräkning!A33</f>
        <v>#N/A</v>
      </c>
      <c r="X33" s="28">
        <f>Beräkning!C33+Beräkning!F33+Beräkning!I33</f>
        <v>0</v>
      </c>
      <c r="Y33" s="104">
        <f>Beräkning!D33+Beräkning!G33+Beräkning!J33</f>
        <v>0</v>
      </c>
      <c r="Z33" s="107">
        <f>IFERROR(-(Beräkning!L33+(IF($J33=Blad3!$B$4,Beräkning!O33,0))),0)</f>
        <v>0</v>
      </c>
      <c r="AA33" s="108">
        <f>IFERROR(-(Beräkning!M33+(IF($J33=Blad3!$B$4,Beräkning!P33,0))),0)</f>
        <v>0</v>
      </c>
      <c r="AB33" s="109">
        <f>IFERROR(-(Beräkning!N33+(IF($J33=Blad3!$B$4,Beräkning!Q33,0))),0)</f>
        <v>0</v>
      </c>
      <c r="AC33" s="105">
        <f>(IF($J33=Blad3!$B$5,Beräkning!O33,0))</f>
        <v>0</v>
      </c>
      <c r="AD33" s="27">
        <f>(IF($J33=Blad3!$B$5,Beräkning!P33,0))</f>
        <v>0</v>
      </c>
      <c r="AE33" s="106">
        <f>(IF($J33=Blad3!$B$5,Beräkning!Q33,0))</f>
        <v>0</v>
      </c>
      <c r="AF33" s="34"/>
      <c r="AG33" s="140"/>
      <c r="AH33" s="141"/>
      <c r="AI33" s="142"/>
      <c r="AJ33" s="34"/>
      <c r="AK33" s="34"/>
      <c r="AL33" s="34"/>
      <c r="AM33" s="34"/>
    </row>
    <row r="34" spans="1:39" x14ac:dyDescent="0.3">
      <c r="A34" s="150">
        <v>25</v>
      </c>
      <c r="B34" s="132"/>
      <c r="C34" s="136"/>
      <c r="D34" s="95" cm="1">
        <f t="array" ref="D34">IFERROR(INDEX(Grunddata!$E$3:$E$49,MATCH(B34,Grunddata!$C$3:$C$49,0),0),0)</f>
        <v>0</v>
      </c>
      <c r="E34" s="95">
        <f t="shared" si="1"/>
        <v>0</v>
      </c>
      <c r="F34" s="132"/>
      <c r="G34" s="134">
        <f t="shared" si="2"/>
        <v>0</v>
      </c>
      <c r="H34" s="27" cm="1">
        <f t="array" ref="H34">IFERROR(INDEX(Grunddata!$L$3:$L$49,MATCH(B34,Grunddata!$C$3:$C$49,0),0),0)</f>
        <v>0</v>
      </c>
      <c r="I34" s="27">
        <f t="shared" si="3"/>
        <v>0</v>
      </c>
      <c r="J34" s="137"/>
      <c r="K34" s="34"/>
      <c r="L34" s="136"/>
      <c r="M34" s="146"/>
      <c r="N34" s="132"/>
      <c r="O34" s="148"/>
      <c r="P34" s="132"/>
      <c r="Q34" s="148"/>
      <c r="R34" s="34"/>
      <c r="S34" s="98">
        <f>IFERROR(SUM(Beräkning!A34,Beräkning!B34,Beräkning!E34,Beräkning!H34)-Beräkning!L34+AG34-(IF($J34=Blad3!$B$4,Beräkning!O34,0)),0)</f>
        <v>0</v>
      </c>
      <c r="T34" s="99">
        <f>IFERROR(SUM(Beräkning!C34,Beräkning!F34,Beräkning!I34)-Beräkning!M34+AH34-(IF($J34=Blad3!$B$4,Beräkning!P34,0)),0)</f>
        <v>0</v>
      </c>
      <c r="U34" s="100">
        <f>IFERROR(SUM(Beräkning!D34,Beräkning!G34,Beräkning!J34)-Beräkning!N34+AI34-(IF($J34=Blad3!$B$4,Beräkning!Q34,0)),0)</f>
        <v>0</v>
      </c>
      <c r="V34" s="34"/>
      <c r="W34" s="103" t="e">
        <f>Beräkning!B34+Beräkning!E34+Beräkning!H34+Beräkning!A34</f>
        <v>#N/A</v>
      </c>
      <c r="X34" s="28">
        <f>Beräkning!C34+Beräkning!F34+Beräkning!I34</f>
        <v>0</v>
      </c>
      <c r="Y34" s="104">
        <f>Beräkning!D34+Beräkning!G34+Beräkning!J34</f>
        <v>0</v>
      </c>
      <c r="Z34" s="107">
        <f>IFERROR(-(Beräkning!L34+(IF($J34=Blad3!$B$4,Beräkning!O34,0))),0)</f>
        <v>0</v>
      </c>
      <c r="AA34" s="108">
        <f>IFERROR(-(Beräkning!M34+(IF($J34=Blad3!$B$4,Beräkning!P34,0))),0)</f>
        <v>0</v>
      </c>
      <c r="AB34" s="109">
        <f>IFERROR(-(Beräkning!N34+(IF($J34=Blad3!$B$4,Beräkning!Q34,0))),0)</f>
        <v>0</v>
      </c>
      <c r="AC34" s="105">
        <f>(IF($J34=Blad3!$B$5,Beräkning!O34,0))</f>
        <v>0</v>
      </c>
      <c r="AD34" s="27">
        <f>(IF($J34=Blad3!$B$5,Beräkning!P34,0))</f>
        <v>0</v>
      </c>
      <c r="AE34" s="106">
        <f>(IF($J34=Blad3!$B$5,Beräkning!Q34,0))</f>
        <v>0</v>
      </c>
      <c r="AF34" s="34"/>
      <c r="AG34" s="140"/>
      <c r="AH34" s="141"/>
      <c r="AI34" s="142"/>
      <c r="AJ34" s="34"/>
      <c r="AK34" s="34"/>
      <c r="AL34" s="34"/>
      <c r="AM34" s="34"/>
    </row>
    <row r="35" spans="1:39" x14ac:dyDescent="0.3">
      <c r="A35" s="150">
        <v>26</v>
      </c>
      <c r="B35" s="132"/>
      <c r="C35" s="136"/>
      <c r="D35" s="95" cm="1">
        <f t="array" ref="D35">IFERROR(INDEX(Grunddata!$E$3:$E$49,MATCH(B35,Grunddata!$C$3:$C$49,0),0),0)</f>
        <v>0</v>
      </c>
      <c r="E35" s="95">
        <f t="shared" si="1"/>
        <v>0</v>
      </c>
      <c r="F35" s="132"/>
      <c r="G35" s="134">
        <f t="shared" si="2"/>
        <v>0</v>
      </c>
      <c r="H35" s="27" cm="1">
        <f t="array" ref="H35">IFERROR(INDEX(Grunddata!$L$3:$L$49,MATCH(B35,Grunddata!$C$3:$C$49,0),0),0)</f>
        <v>0</v>
      </c>
      <c r="I35" s="27">
        <f t="shared" si="3"/>
        <v>0</v>
      </c>
      <c r="J35" s="137"/>
      <c r="K35" s="34"/>
      <c r="L35" s="136"/>
      <c r="M35" s="146"/>
      <c r="N35" s="132"/>
      <c r="O35" s="148"/>
      <c r="P35" s="132"/>
      <c r="Q35" s="148"/>
      <c r="R35" s="34"/>
      <c r="S35" s="98">
        <f>IFERROR(SUM(Beräkning!A35,Beräkning!B35,Beräkning!E35,Beräkning!H35)-Beräkning!L35+AG35-(IF($J35=Blad3!$B$4,Beräkning!O35,0)),0)</f>
        <v>0</v>
      </c>
      <c r="T35" s="99">
        <f>IFERROR(SUM(Beräkning!C35,Beräkning!F35,Beräkning!I35)-Beräkning!M35+AH35-(IF($J35=Blad3!$B$4,Beräkning!P35,0)),0)</f>
        <v>0</v>
      </c>
      <c r="U35" s="100">
        <f>IFERROR(SUM(Beräkning!D35,Beräkning!G35,Beräkning!J35)-Beräkning!N35+AI35-(IF($J35=Blad3!$B$4,Beräkning!Q35,0)),0)</f>
        <v>0</v>
      </c>
      <c r="V35" s="34"/>
      <c r="W35" s="103" t="e">
        <f>Beräkning!B35+Beräkning!E35+Beräkning!H35+Beräkning!A35</f>
        <v>#N/A</v>
      </c>
      <c r="X35" s="28">
        <f>Beräkning!C35+Beräkning!F35+Beräkning!I35</f>
        <v>0</v>
      </c>
      <c r="Y35" s="104">
        <f>Beräkning!D35+Beräkning!G35+Beräkning!J35</f>
        <v>0</v>
      </c>
      <c r="Z35" s="107">
        <f>IFERROR(-(Beräkning!L35+(IF($J35=Blad3!$B$4,Beräkning!O35,0))),0)</f>
        <v>0</v>
      </c>
      <c r="AA35" s="108">
        <f>IFERROR(-(Beräkning!M35+(IF($J35=Blad3!$B$4,Beräkning!P35,0))),0)</f>
        <v>0</v>
      </c>
      <c r="AB35" s="109">
        <f>IFERROR(-(Beräkning!N35+(IF($J35=Blad3!$B$4,Beräkning!Q35,0))),0)</f>
        <v>0</v>
      </c>
      <c r="AC35" s="105">
        <f>(IF($J35=Blad3!$B$5,Beräkning!O35,0))</f>
        <v>0</v>
      </c>
      <c r="AD35" s="27">
        <f>(IF($J35=Blad3!$B$5,Beräkning!P35,0))</f>
        <v>0</v>
      </c>
      <c r="AE35" s="106">
        <f>(IF($J35=Blad3!$B$5,Beräkning!Q35,0))</f>
        <v>0</v>
      </c>
      <c r="AF35" s="34"/>
      <c r="AG35" s="140"/>
      <c r="AH35" s="141"/>
      <c r="AI35" s="142"/>
      <c r="AJ35" s="34"/>
      <c r="AK35" s="34"/>
      <c r="AL35" s="34"/>
      <c r="AM35" s="34"/>
    </row>
    <row r="36" spans="1:39" x14ac:dyDescent="0.3">
      <c r="A36" s="150">
        <v>27</v>
      </c>
      <c r="B36" s="132"/>
      <c r="C36" s="136"/>
      <c r="D36" s="95" cm="1">
        <f t="array" ref="D36">IFERROR(INDEX(Grunddata!$E$3:$E$49,MATCH(B36,Grunddata!$C$3:$C$49,0),0),0)</f>
        <v>0</v>
      </c>
      <c r="E36" s="95">
        <f t="shared" si="1"/>
        <v>0</v>
      </c>
      <c r="F36" s="132"/>
      <c r="G36" s="134">
        <f t="shared" si="2"/>
        <v>0</v>
      </c>
      <c r="H36" s="27" cm="1">
        <f t="array" ref="H36">IFERROR(INDEX(Grunddata!$L$3:$L$49,MATCH(B36,Grunddata!$C$3:$C$49,0),0),0)</f>
        <v>0</v>
      </c>
      <c r="I36" s="27">
        <f t="shared" si="3"/>
        <v>0</v>
      </c>
      <c r="J36" s="137"/>
      <c r="K36" s="34"/>
      <c r="L36" s="136"/>
      <c r="M36" s="146"/>
      <c r="N36" s="132"/>
      <c r="O36" s="148"/>
      <c r="P36" s="132"/>
      <c r="Q36" s="148"/>
      <c r="R36" s="34"/>
      <c r="S36" s="98">
        <f>IFERROR(SUM(Beräkning!A36,Beräkning!B36,Beräkning!E36,Beräkning!H36)-Beräkning!L36+AG36-(IF($J36=Blad3!$B$4,Beräkning!O36,0)),0)</f>
        <v>0</v>
      </c>
      <c r="T36" s="99">
        <f>IFERROR(SUM(Beräkning!C36,Beräkning!F36,Beräkning!I36)-Beräkning!M36+AH36-(IF($J36=Blad3!$B$4,Beräkning!P36,0)),0)</f>
        <v>0</v>
      </c>
      <c r="U36" s="100">
        <f>IFERROR(SUM(Beräkning!D36,Beräkning!G36,Beräkning!J36)-Beräkning!N36+AI36-(IF($J36=Blad3!$B$4,Beräkning!Q36,0)),0)</f>
        <v>0</v>
      </c>
      <c r="V36" s="34"/>
      <c r="W36" s="103" t="e">
        <f>Beräkning!B36+Beräkning!E36+Beräkning!H36+Beräkning!A36</f>
        <v>#N/A</v>
      </c>
      <c r="X36" s="28">
        <f>Beräkning!C36+Beräkning!F36+Beräkning!I36</f>
        <v>0</v>
      </c>
      <c r="Y36" s="104">
        <f>Beräkning!D36+Beräkning!G36+Beräkning!J36</f>
        <v>0</v>
      </c>
      <c r="Z36" s="107">
        <f>IFERROR(-(Beräkning!L36+(IF($J36=Blad3!$B$4,Beräkning!O36,0))),0)</f>
        <v>0</v>
      </c>
      <c r="AA36" s="108">
        <f>IFERROR(-(Beräkning!M36+(IF($J36=Blad3!$B$4,Beräkning!P36,0))),0)</f>
        <v>0</v>
      </c>
      <c r="AB36" s="109">
        <f>IFERROR(-(Beräkning!N36+(IF($J36=Blad3!$B$4,Beräkning!Q36,0))),0)</f>
        <v>0</v>
      </c>
      <c r="AC36" s="105">
        <f>(IF($J36=Blad3!$B$5,Beräkning!O36,0))</f>
        <v>0</v>
      </c>
      <c r="AD36" s="27">
        <f>(IF($J36=Blad3!$B$5,Beräkning!P36,0))</f>
        <v>0</v>
      </c>
      <c r="AE36" s="106">
        <f>(IF($J36=Blad3!$B$5,Beräkning!Q36,0))</f>
        <v>0</v>
      </c>
      <c r="AF36" s="34"/>
      <c r="AG36" s="140"/>
      <c r="AH36" s="141"/>
      <c r="AI36" s="142"/>
      <c r="AJ36" s="34"/>
      <c r="AK36" s="34"/>
      <c r="AL36" s="34"/>
      <c r="AM36" s="34"/>
    </row>
    <row r="37" spans="1:39" x14ac:dyDescent="0.3">
      <c r="A37" s="150">
        <v>28</v>
      </c>
      <c r="B37" s="132"/>
      <c r="C37" s="136"/>
      <c r="D37" s="95" cm="1">
        <f t="array" ref="D37">IFERROR(INDEX(Grunddata!$E$3:$E$49,MATCH(B37,Grunddata!$C$3:$C$49,0),0),0)</f>
        <v>0</v>
      </c>
      <c r="E37" s="95">
        <f t="shared" si="1"/>
        <v>0</v>
      </c>
      <c r="F37" s="132"/>
      <c r="G37" s="134">
        <f t="shared" si="2"/>
        <v>0</v>
      </c>
      <c r="H37" s="27" cm="1">
        <f t="array" ref="H37">IFERROR(INDEX(Grunddata!$L$3:$L$49,MATCH(B37,Grunddata!$C$3:$C$49,0),0),0)</f>
        <v>0</v>
      </c>
      <c r="I37" s="27">
        <f t="shared" si="3"/>
        <v>0</v>
      </c>
      <c r="J37" s="137"/>
      <c r="K37" s="34"/>
      <c r="L37" s="136"/>
      <c r="M37" s="146"/>
      <c r="N37" s="132"/>
      <c r="O37" s="148"/>
      <c r="P37" s="132"/>
      <c r="Q37" s="148"/>
      <c r="R37" s="34"/>
      <c r="S37" s="98">
        <f>IFERROR(SUM(Beräkning!A37,Beräkning!B37,Beräkning!E37,Beräkning!H37)-Beräkning!L37+AG37-(IF($J37=Blad3!$B$4,Beräkning!O37,0)),0)</f>
        <v>0</v>
      </c>
      <c r="T37" s="99">
        <f>IFERROR(SUM(Beräkning!C37,Beräkning!F37,Beräkning!I37)-Beräkning!M37+AH37-(IF($J37=Blad3!$B$4,Beräkning!P37,0)),0)</f>
        <v>0</v>
      </c>
      <c r="U37" s="100">
        <f>IFERROR(SUM(Beräkning!D37,Beräkning!G37,Beräkning!J37)-Beräkning!N37+AI37-(IF($J37=Blad3!$B$4,Beräkning!Q37,0)),0)</f>
        <v>0</v>
      </c>
      <c r="V37" s="34"/>
      <c r="W37" s="103" t="e">
        <f>Beräkning!B37+Beräkning!E37+Beräkning!H37+Beräkning!A37</f>
        <v>#N/A</v>
      </c>
      <c r="X37" s="28">
        <f>Beräkning!C37+Beräkning!F37+Beräkning!I37</f>
        <v>0</v>
      </c>
      <c r="Y37" s="104">
        <f>Beräkning!D37+Beräkning!G37+Beräkning!J37</f>
        <v>0</v>
      </c>
      <c r="Z37" s="107">
        <f>IFERROR(-(Beräkning!L37+(IF($J37=Blad3!$B$4,Beräkning!O37,0))),0)</f>
        <v>0</v>
      </c>
      <c r="AA37" s="108">
        <f>IFERROR(-(Beräkning!M37+(IF($J37=Blad3!$B$4,Beräkning!P37,0))),0)</f>
        <v>0</v>
      </c>
      <c r="AB37" s="109">
        <f>IFERROR(-(Beräkning!N37+(IF($J37=Blad3!$B$4,Beräkning!Q37,0))),0)</f>
        <v>0</v>
      </c>
      <c r="AC37" s="105">
        <f>(IF($J37=Blad3!$B$5,Beräkning!O37,0))</f>
        <v>0</v>
      </c>
      <c r="AD37" s="27">
        <f>(IF($J37=Blad3!$B$5,Beräkning!P37,0))</f>
        <v>0</v>
      </c>
      <c r="AE37" s="106">
        <f>(IF($J37=Blad3!$B$5,Beräkning!Q37,0))</f>
        <v>0</v>
      </c>
      <c r="AF37" s="34"/>
      <c r="AG37" s="140"/>
      <c r="AH37" s="141"/>
      <c r="AI37" s="142"/>
      <c r="AJ37" s="34"/>
      <c r="AK37" s="34"/>
      <c r="AL37" s="34"/>
      <c r="AM37" s="34"/>
    </row>
    <row r="38" spans="1:39" x14ac:dyDescent="0.3">
      <c r="A38" s="150">
        <v>29</v>
      </c>
      <c r="B38" s="132"/>
      <c r="C38" s="136"/>
      <c r="D38" s="95" cm="1">
        <f t="array" ref="D38">IFERROR(INDEX(Grunddata!$E$3:$E$49,MATCH(B38,Grunddata!$C$3:$C$49,0),0),0)</f>
        <v>0</v>
      </c>
      <c r="E38" s="95">
        <f t="shared" si="1"/>
        <v>0</v>
      </c>
      <c r="F38" s="132"/>
      <c r="G38" s="134">
        <f t="shared" si="2"/>
        <v>0</v>
      </c>
      <c r="H38" s="27" cm="1">
        <f t="array" ref="H38">IFERROR(INDEX(Grunddata!$L$3:$L$49,MATCH(B38,Grunddata!$C$3:$C$49,0),0),0)</f>
        <v>0</v>
      </c>
      <c r="I38" s="27">
        <f t="shared" si="3"/>
        <v>0</v>
      </c>
      <c r="J38" s="137"/>
      <c r="K38" s="34"/>
      <c r="L38" s="136"/>
      <c r="M38" s="146"/>
      <c r="N38" s="132"/>
      <c r="O38" s="148"/>
      <c r="P38" s="132"/>
      <c r="Q38" s="148"/>
      <c r="R38" s="34"/>
      <c r="S38" s="98">
        <f>IFERROR(SUM(Beräkning!A38,Beräkning!B38,Beräkning!E38,Beräkning!H38)-Beräkning!L38+AG38-(IF($J38=Blad3!$B$4,Beräkning!O38,0)),0)</f>
        <v>0</v>
      </c>
      <c r="T38" s="99">
        <f>IFERROR(SUM(Beräkning!C38,Beräkning!F38,Beräkning!I38)-Beräkning!M38+AH38-(IF($J38=Blad3!$B$4,Beräkning!P38,0)),0)</f>
        <v>0</v>
      </c>
      <c r="U38" s="100">
        <f>IFERROR(SUM(Beräkning!D38,Beräkning!G38,Beräkning!J38)-Beräkning!N38+AI38-(IF($J38=Blad3!$B$4,Beräkning!Q38,0)),0)</f>
        <v>0</v>
      </c>
      <c r="V38" s="34"/>
      <c r="W38" s="103" t="e">
        <f>Beräkning!B38+Beräkning!E38+Beräkning!H38+Beräkning!A38</f>
        <v>#N/A</v>
      </c>
      <c r="X38" s="28">
        <f>Beräkning!C38+Beräkning!F38+Beräkning!I38</f>
        <v>0</v>
      </c>
      <c r="Y38" s="104">
        <f>Beräkning!D38+Beräkning!G38+Beräkning!J38</f>
        <v>0</v>
      </c>
      <c r="Z38" s="107">
        <f>IFERROR(-(Beräkning!L38+(IF($J38=Blad3!$B$4,Beräkning!O38,0))),0)</f>
        <v>0</v>
      </c>
      <c r="AA38" s="108">
        <f>IFERROR(-(Beräkning!M38+(IF($J38=Blad3!$B$4,Beräkning!P38,0))),0)</f>
        <v>0</v>
      </c>
      <c r="AB38" s="109">
        <f>IFERROR(-(Beräkning!N38+(IF($J38=Blad3!$B$4,Beräkning!Q38,0))),0)</f>
        <v>0</v>
      </c>
      <c r="AC38" s="105">
        <f>(IF($J38=Blad3!$B$5,Beräkning!O38,0))</f>
        <v>0</v>
      </c>
      <c r="AD38" s="27">
        <f>(IF($J38=Blad3!$B$5,Beräkning!P38,0))</f>
        <v>0</v>
      </c>
      <c r="AE38" s="106">
        <f>(IF($J38=Blad3!$B$5,Beräkning!Q38,0))</f>
        <v>0</v>
      </c>
      <c r="AF38" s="34"/>
      <c r="AG38" s="140"/>
      <c r="AH38" s="141"/>
      <c r="AI38" s="142"/>
      <c r="AJ38" s="34"/>
      <c r="AK38" s="34"/>
      <c r="AL38" s="34"/>
      <c r="AM38" s="34"/>
    </row>
    <row r="39" spans="1:39" x14ac:dyDescent="0.3">
      <c r="A39" s="150">
        <v>30</v>
      </c>
      <c r="B39" s="132"/>
      <c r="C39" s="136"/>
      <c r="D39" s="95" cm="1">
        <f t="array" ref="D39">IFERROR(INDEX(Grunddata!$E$3:$E$49,MATCH(B39,Grunddata!$C$3:$C$49,0),0),0)</f>
        <v>0</v>
      </c>
      <c r="E39" s="95">
        <f t="shared" si="1"/>
        <v>0</v>
      </c>
      <c r="F39" s="132"/>
      <c r="G39" s="134">
        <f t="shared" si="2"/>
        <v>0</v>
      </c>
      <c r="H39" s="27" cm="1">
        <f t="array" ref="H39">IFERROR(INDEX(Grunddata!$L$3:$L$49,MATCH(B39,Grunddata!$C$3:$C$49,0),0),0)</f>
        <v>0</v>
      </c>
      <c r="I39" s="27">
        <f t="shared" si="3"/>
        <v>0</v>
      </c>
      <c r="J39" s="137"/>
      <c r="K39" s="34"/>
      <c r="L39" s="136"/>
      <c r="M39" s="146"/>
      <c r="N39" s="132"/>
      <c r="O39" s="148"/>
      <c r="P39" s="132"/>
      <c r="Q39" s="148"/>
      <c r="R39" s="34"/>
      <c r="S39" s="98">
        <f>IFERROR(SUM(Beräkning!A39,Beräkning!B39,Beräkning!E39,Beräkning!H39)-Beräkning!L39+AG39-(IF($J39=Blad3!$B$4,Beräkning!O39,0)),0)</f>
        <v>0</v>
      </c>
      <c r="T39" s="99">
        <f>IFERROR(SUM(Beräkning!C39,Beräkning!F39,Beräkning!I39)-Beräkning!M39+AH39-(IF($J39=Blad3!$B$4,Beräkning!P39,0)),0)</f>
        <v>0</v>
      </c>
      <c r="U39" s="100">
        <f>IFERROR(SUM(Beräkning!D39,Beräkning!G39,Beräkning!J39)-Beräkning!N39+AI39-(IF($J39=Blad3!$B$4,Beräkning!Q39,0)),0)</f>
        <v>0</v>
      </c>
      <c r="V39" s="34"/>
      <c r="W39" s="103" t="e">
        <f>Beräkning!B39+Beräkning!E39+Beräkning!H39+Beräkning!A39</f>
        <v>#N/A</v>
      </c>
      <c r="X39" s="28">
        <f>Beräkning!C39+Beräkning!F39+Beräkning!I39</f>
        <v>0</v>
      </c>
      <c r="Y39" s="104">
        <f>Beräkning!D39+Beräkning!G39+Beräkning!J39</f>
        <v>0</v>
      </c>
      <c r="Z39" s="107">
        <f>IFERROR(-(Beräkning!L39+(IF($J39=Blad3!$B$4,Beräkning!O39,0))),0)</f>
        <v>0</v>
      </c>
      <c r="AA39" s="108">
        <f>IFERROR(-(Beräkning!M39+(IF($J39=Blad3!$B$4,Beräkning!P39,0))),0)</f>
        <v>0</v>
      </c>
      <c r="AB39" s="109">
        <f>IFERROR(-(Beräkning!N39+(IF($J39=Blad3!$B$4,Beräkning!Q39,0))),0)</f>
        <v>0</v>
      </c>
      <c r="AC39" s="105">
        <f>(IF($J39=Blad3!$B$5,Beräkning!O39,0))</f>
        <v>0</v>
      </c>
      <c r="AD39" s="27">
        <f>(IF($J39=Blad3!$B$5,Beräkning!P39,0))</f>
        <v>0</v>
      </c>
      <c r="AE39" s="106">
        <f>(IF($J39=Blad3!$B$5,Beräkning!Q39,0))</f>
        <v>0</v>
      </c>
      <c r="AF39" s="34"/>
      <c r="AG39" s="140"/>
      <c r="AH39" s="141"/>
      <c r="AI39" s="142"/>
      <c r="AJ39" s="34"/>
      <c r="AK39" s="34"/>
      <c r="AL39" s="34"/>
      <c r="AM39" s="34"/>
    </row>
    <row r="40" spans="1:39" x14ac:dyDescent="0.3">
      <c r="A40" s="150">
        <v>31</v>
      </c>
      <c r="B40" s="132"/>
      <c r="C40" s="136"/>
      <c r="D40" s="95" cm="1">
        <f t="array" ref="D40">IFERROR(INDEX(Grunddata!$E$3:$E$49,MATCH(B40,Grunddata!$C$3:$C$49,0),0),0)</f>
        <v>0</v>
      </c>
      <c r="E40" s="95">
        <f t="shared" si="1"/>
        <v>0</v>
      </c>
      <c r="F40" s="132"/>
      <c r="G40" s="134">
        <f t="shared" si="2"/>
        <v>0</v>
      </c>
      <c r="H40" s="27" cm="1">
        <f t="array" ref="H40">IFERROR(INDEX(Grunddata!$L$3:$L$49,MATCH(B40,Grunddata!$C$3:$C$49,0),0),0)</f>
        <v>0</v>
      </c>
      <c r="I40" s="27">
        <f t="shared" si="3"/>
        <v>0</v>
      </c>
      <c r="J40" s="137"/>
      <c r="K40" s="34"/>
      <c r="L40" s="136"/>
      <c r="M40" s="146"/>
      <c r="N40" s="132"/>
      <c r="O40" s="148"/>
      <c r="P40" s="132"/>
      <c r="Q40" s="148"/>
      <c r="R40" s="34"/>
      <c r="S40" s="98">
        <f>IFERROR(SUM(Beräkning!A40,Beräkning!B40,Beräkning!E40,Beräkning!H40)-Beräkning!L40+AG40-(IF($J40=Blad3!$B$4,Beräkning!O40,0)),0)</f>
        <v>0</v>
      </c>
      <c r="T40" s="99">
        <f>IFERROR(SUM(Beräkning!C40,Beräkning!F40,Beräkning!I40)-Beräkning!M40+AH40-(IF($J40=Blad3!$B$4,Beräkning!P40,0)),0)</f>
        <v>0</v>
      </c>
      <c r="U40" s="100">
        <f>IFERROR(SUM(Beräkning!D40,Beräkning!G40,Beräkning!J40)-Beräkning!N40+AI40-(IF($J40=Blad3!$B$4,Beräkning!Q40,0)),0)</f>
        <v>0</v>
      </c>
      <c r="V40" s="34"/>
      <c r="W40" s="103" t="e">
        <f>Beräkning!B40+Beräkning!E40+Beräkning!H40+Beräkning!A40</f>
        <v>#N/A</v>
      </c>
      <c r="X40" s="28">
        <f>Beräkning!C40+Beräkning!F40+Beräkning!I40</f>
        <v>0</v>
      </c>
      <c r="Y40" s="104">
        <f>Beräkning!D40+Beräkning!G40+Beräkning!J40</f>
        <v>0</v>
      </c>
      <c r="Z40" s="107">
        <f>IFERROR(-(Beräkning!L40+(IF($J40=Blad3!$B$4,Beräkning!O40,0))),0)</f>
        <v>0</v>
      </c>
      <c r="AA40" s="108">
        <f>IFERROR(-(Beräkning!M40+(IF($J40=Blad3!$B$4,Beräkning!P40,0))),0)</f>
        <v>0</v>
      </c>
      <c r="AB40" s="109">
        <f>IFERROR(-(Beräkning!N40+(IF($J40=Blad3!$B$4,Beräkning!Q40,0))),0)</f>
        <v>0</v>
      </c>
      <c r="AC40" s="105">
        <f>(IF($J40=Blad3!$B$5,Beräkning!O40,0))</f>
        <v>0</v>
      </c>
      <c r="AD40" s="27">
        <f>(IF($J40=Blad3!$B$5,Beräkning!P40,0))</f>
        <v>0</v>
      </c>
      <c r="AE40" s="106">
        <f>(IF($J40=Blad3!$B$5,Beräkning!Q40,0))</f>
        <v>0</v>
      </c>
      <c r="AF40" s="34"/>
      <c r="AG40" s="140"/>
      <c r="AH40" s="141"/>
      <c r="AI40" s="142"/>
      <c r="AJ40" s="34"/>
      <c r="AK40" s="34"/>
      <c r="AL40" s="34"/>
      <c r="AM40" s="34"/>
    </row>
    <row r="41" spans="1:39" x14ac:dyDescent="0.3">
      <c r="A41" s="150">
        <v>32</v>
      </c>
      <c r="B41" s="132"/>
      <c r="C41" s="136"/>
      <c r="D41" s="95" cm="1">
        <f t="array" ref="D41">IFERROR(INDEX(Grunddata!$E$3:$E$49,MATCH(B41,Grunddata!$C$3:$C$49,0),0),0)</f>
        <v>0</v>
      </c>
      <c r="E41" s="95">
        <f t="shared" si="1"/>
        <v>0</v>
      </c>
      <c r="F41" s="132"/>
      <c r="G41" s="134">
        <f t="shared" si="2"/>
        <v>0</v>
      </c>
      <c r="H41" s="27" cm="1">
        <f t="array" ref="H41">IFERROR(INDEX(Grunddata!$L$3:$L$49,MATCH(B41,Grunddata!$C$3:$C$49,0),0),0)</f>
        <v>0</v>
      </c>
      <c r="I41" s="27">
        <f t="shared" si="3"/>
        <v>0</v>
      </c>
      <c r="J41" s="137"/>
      <c r="K41" s="34"/>
      <c r="L41" s="136"/>
      <c r="M41" s="146"/>
      <c r="N41" s="132"/>
      <c r="O41" s="148"/>
      <c r="P41" s="132"/>
      <c r="Q41" s="148"/>
      <c r="R41" s="34"/>
      <c r="S41" s="98">
        <f>IFERROR(SUM(Beräkning!A41,Beräkning!B41,Beräkning!E41,Beräkning!H41)-Beräkning!L41+AG41-(IF($J41=Blad3!$B$4,Beräkning!O41,0)),0)</f>
        <v>0</v>
      </c>
      <c r="T41" s="99">
        <f>IFERROR(SUM(Beräkning!C41,Beräkning!F41,Beräkning!I41)-Beräkning!M41+AH41-(IF($J41=Blad3!$B$4,Beräkning!P41,0)),0)</f>
        <v>0</v>
      </c>
      <c r="U41" s="100">
        <f>IFERROR(SUM(Beräkning!D41,Beräkning!G41,Beräkning!J41)-Beräkning!N41+AI41-(IF($J41=Blad3!$B$4,Beräkning!Q41,0)),0)</f>
        <v>0</v>
      </c>
      <c r="V41" s="34"/>
      <c r="W41" s="103" t="e">
        <f>Beräkning!B41+Beräkning!E41+Beräkning!H41+Beräkning!A41</f>
        <v>#N/A</v>
      </c>
      <c r="X41" s="28">
        <f>Beräkning!C41+Beräkning!F41+Beräkning!I41</f>
        <v>0</v>
      </c>
      <c r="Y41" s="104">
        <f>Beräkning!D41+Beräkning!G41+Beräkning!J41</f>
        <v>0</v>
      </c>
      <c r="Z41" s="107">
        <f>IFERROR(-(Beräkning!L41+(IF($J41=Blad3!$B$4,Beräkning!O41,0))),0)</f>
        <v>0</v>
      </c>
      <c r="AA41" s="108">
        <f>IFERROR(-(Beräkning!M41+(IF($J41=Blad3!$B$4,Beräkning!P41,0))),0)</f>
        <v>0</v>
      </c>
      <c r="AB41" s="109">
        <f>IFERROR(-(Beräkning!N41+(IF($J41=Blad3!$B$4,Beräkning!Q41,0))),0)</f>
        <v>0</v>
      </c>
      <c r="AC41" s="105">
        <f>(IF($J41=Blad3!$B$5,Beräkning!O41,0))</f>
        <v>0</v>
      </c>
      <c r="AD41" s="27">
        <f>(IF($J41=Blad3!$B$5,Beräkning!P41,0))</f>
        <v>0</v>
      </c>
      <c r="AE41" s="106">
        <f>(IF($J41=Blad3!$B$5,Beräkning!Q41,0))</f>
        <v>0</v>
      </c>
      <c r="AF41" s="34"/>
      <c r="AG41" s="140"/>
      <c r="AH41" s="141"/>
      <c r="AI41" s="142"/>
      <c r="AJ41" s="34"/>
      <c r="AK41" s="34"/>
      <c r="AL41" s="34"/>
      <c r="AM41" s="34"/>
    </row>
    <row r="42" spans="1:39" x14ac:dyDescent="0.3">
      <c r="A42" s="150">
        <v>33</v>
      </c>
      <c r="B42" s="132"/>
      <c r="C42" s="136"/>
      <c r="D42" s="95" cm="1">
        <f t="array" ref="D42">IFERROR(INDEX(Grunddata!$E$3:$E$49,MATCH(B42,Grunddata!$C$3:$C$49,0),0),0)</f>
        <v>0</v>
      </c>
      <c r="E42" s="95">
        <f t="shared" si="1"/>
        <v>0</v>
      </c>
      <c r="F42" s="132"/>
      <c r="G42" s="134">
        <f t="shared" si="2"/>
        <v>0</v>
      </c>
      <c r="H42" s="27" cm="1">
        <f t="array" ref="H42">IFERROR(INDEX(Grunddata!$L$3:$L$49,MATCH(B42,Grunddata!$C$3:$C$49,0),0),0)</f>
        <v>0</v>
      </c>
      <c r="I42" s="27">
        <f t="shared" si="3"/>
        <v>0</v>
      </c>
      <c r="J42" s="137"/>
      <c r="K42" s="34"/>
      <c r="L42" s="136"/>
      <c r="M42" s="146"/>
      <c r="N42" s="132"/>
      <c r="O42" s="148"/>
      <c r="P42" s="132"/>
      <c r="Q42" s="148"/>
      <c r="R42" s="34"/>
      <c r="S42" s="98">
        <f>IFERROR(SUM(Beräkning!A42,Beräkning!B42,Beräkning!E42,Beräkning!H42)-Beräkning!L42+AG42-(IF($J42=Blad3!$B$4,Beräkning!O42,0)),0)</f>
        <v>0</v>
      </c>
      <c r="T42" s="99">
        <f>IFERROR(SUM(Beräkning!C42,Beräkning!F42,Beräkning!I42)-Beräkning!M42+AH42-(IF($J42=Blad3!$B$4,Beräkning!P42,0)),0)</f>
        <v>0</v>
      </c>
      <c r="U42" s="100">
        <f>IFERROR(SUM(Beräkning!D42,Beräkning!G42,Beräkning!J42)-Beräkning!N42+AI42-(IF($J42=Blad3!$B$4,Beräkning!Q42,0)),0)</f>
        <v>0</v>
      </c>
      <c r="V42" s="34"/>
      <c r="W42" s="103" t="e">
        <f>Beräkning!B42+Beräkning!E42+Beräkning!H42+Beräkning!A42</f>
        <v>#N/A</v>
      </c>
      <c r="X42" s="28">
        <f>Beräkning!C42+Beräkning!F42+Beräkning!I42</f>
        <v>0</v>
      </c>
      <c r="Y42" s="104">
        <f>Beräkning!D42+Beräkning!G42+Beräkning!J42</f>
        <v>0</v>
      </c>
      <c r="Z42" s="107">
        <f>IFERROR(-(Beräkning!L42+(IF($J42=Blad3!$B$4,Beräkning!O42,0))),0)</f>
        <v>0</v>
      </c>
      <c r="AA42" s="108">
        <f>IFERROR(-(Beräkning!M42+(IF($J42=Blad3!$B$4,Beräkning!P42,0))),0)</f>
        <v>0</v>
      </c>
      <c r="AB42" s="109">
        <f>IFERROR(-(Beräkning!N42+(IF($J42=Blad3!$B$4,Beräkning!Q42,0))),0)</f>
        <v>0</v>
      </c>
      <c r="AC42" s="105">
        <f>(IF($J42=Blad3!$B$5,Beräkning!O42,0))</f>
        <v>0</v>
      </c>
      <c r="AD42" s="27">
        <f>(IF($J42=Blad3!$B$5,Beräkning!P42,0))</f>
        <v>0</v>
      </c>
      <c r="AE42" s="106">
        <f>(IF($J42=Blad3!$B$5,Beräkning!Q42,0))</f>
        <v>0</v>
      </c>
      <c r="AF42" s="34"/>
      <c r="AG42" s="140"/>
      <c r="AH42" s="141"/>
      <c r="AI42" s="142"/>
      <c r="AJ42" s="34"/>
      <c r="AK42" s="34"/>
      <c r="AL42" s="34"/>
      <c r="AM42" s="34"/>
    </row>
    <row r="43" spans="1:39" x14ac:dyDescent="0.3">
      <c r="A43" s="150">
        <v>34</v>
      </c>
      <c r="B43" s="132"/>
      <c r="C43" s="136"/>
      <c r="D43" s="95" cm="1">
        <f t="array" ref="D43">IFERROR(INDEX(Grunddata!$E$3:$E$49,MATCH(B43,Grunddata!$C$3:$C$49,0),0),0)</f>
        <v>0</v>
      </c>
      <c r="E43" s="95">
        <f t="shared" si="1"/>
        <v>0</v>
      </c>
      <c r="F43" s="132"/>
      <c r="G43" s="134">
        <f t="shared" si="2"/>
        <v>0</v>
      </c>
      <c r="H43" s="27" cm="1">
        <f t="array" ref="H43">IFERROR(INDEX(Grunddata!$L$3:$L$49,MATCH(B43,Grunddata!$C$3:$C$49,0),0),0)</f>
        <v>0</v>
      </c>
      <c r="I43" s="27">
        <f t="shared" si="3"/>
        <v>0</v>
      </c>
      <c r="J43" s="137"/>
      <c r="K43" s="34"/>
      <c r="L43" s="136"/>
      <c r="M43" s="146"/>
      <c r="N43" s="132"/>
      <c r="O43" s="148"/>
      <c r="P43" s="132"/>
      <c r="Q43" s="148"/>
      <c r="R43" s="34"/>
      <c r="S43" s="98">
        <f>IFERROR(SUM(Beräkning!A43,Beräkning!B43,Beräkning!E43,Beräkning!H43)-Beräkning!L43+AG43-(IF($J43=Blad3!$B$4,Beräkning!O43,0)),0)</f>
        <v>0</v>
      </c>
      <c r="T43" s="99">
        <f>IFERROR(SUM(Beräkning!C43,Beräkning!F43,Beräkning!I43)-Beräkning!M43+AH43-(IF($J43=Blad3!$B$4,Beräkning!P43,0)),0)</f>
        <v>0</v>
      </c>
      <c r="U43" s="100">
        <f>IFERROR(SUM(Beräkning!D43,Beräkning!G43,Beräkning!J43)-Beräkning!N43+AI43-(IF($J43=Blad3!$B$4,Beräkning!Q43,0)),0)</f>
        <v>0</v>
      </c>
      <c r="V43" s="34"/>
      <c r="W43" s="103" t="e">
        <f>Beräkning!B43+Beräkning!E43+Beräkning!H43+Beräkning!A43</f>
        <v>#N/A</v>
      </c>
      <c r="X43" s="28">
        <f>Beräkning!C43+Beräkning!F43+Beräkning!I43</f>
        <v>0</v>
      </c>
      <c r="Y43" s="104">
        <f>Beräkning!D43+Beräkning!G43+Beräkning!J43</f>
        <v>0</v>
      </c>
      <c r="Z43" s="107">
        <f>IFERROR(-(Beräkning!L43+(IF($J43=Blad3!$B$4,Beräkning!O43,0))),0)</f>
        <v>0</v>
      </c>
      <c r="AA43" s="108">
        <f>IFERROR(-(Beräkning!M43+(IF($J43=Blad3!$B$4,Beräkning!P43,0))),0)</f>
        <v>0</v>
      </c>
      <c r="AB43" s="109">
        <f>IFERROR(-(Beräkning!N43+(IF($J43=Blad3!$B$4,Beräkning!Q43,0))),0)</f>
        <v>0</v>
      </c>
      <c r="AC43" s="105">
        <f>(IF($J43=Blad3!$B$5,Beräkning!O43,0))</f>
        <v>0</v>
      </c>
      <c r="AD43" s="27">
        <f>(IF($J43=Blad3!$B$5,Beräkning!P43,0))</f>
        <v>0</v>
      </c>
      <c r="AE43" s="106">
        <f>(IF($J43=Blad3!$B$5,Beräkning!Q43,0))</f>
        <v>0</v>
      </c>
      <c r="AF43" s="34"/>
      <c r="AG43" s="140"/>
      <c r="AH43" s="141"/>
      <c r="AI43" s="142"/>
      <c r="AJ43" s="34"/>
      <c r="AK43" s="34"/>
      <c r="AL43" s="34"/>
      <c r="AM43" s="34"/>
    </row>
    <row r="44" spans="1:39" x14ac:dyDescent="0.3">
      <c r="A44" s="150">
        <v>35</v>
      </c>
      <c r="B44" s="132"/>
      <c r="C44" s="136"/>
      <c r="D44" s="95" cm="1">
        <f t="array" ref="D44">IFERROR(INDEX(Grunddata!$E$3:$E$49,MATCH(B44,Grunddata!$C$3:$C$49,0),0),0)</f>
        <v>0</v>
      </c>
      <c r="E44" s="95">
        <f t="shared" si="1"/>
        <v>0</v>
      </c>
      <c r="F44" s="132"/>
      <c r="G44" s="134">
        <f t="shared" si="2"/>
        <v>0</v>
      </c>
      <c r="H44" s="27" cm="1">
        <f t="array" ref="H44">IFERROR(INDEX(Grunddata!$L$3:$L$49,MATCH(B44,Grunddata!$C$3:$C$49,0),0),0)</f>
        <v>0</v>
      </c>
      <c r="I44" s="27">
        <f t="shared" si="3"/>
        <v>0</v>
      </c>
      <c r="J44" s="137"/>
      <c r="K44" s="34"/>
      <c r="L44" s="136"/>
      <c r="M44" s="146"/>
      <c r="N44" s="132"/>
      <c r="O44" s="148"/>
      <c r="P44" s="132"/>
      <c r="Q44" s="148"/>
      <c r="R44" s="34"/>
      <c r="S44" s="98">
        <f>IFERROR(SUM(Beräkning!A44,Beräkning!B44,Beräkning!E44,Beräkning!H44)-Beräkning!L44+AG44-(IF($J44=Blad3!$B$4,Beräkning!O44,0)),0)</f>
        <v>0</v>
      </c>
      <c r="T44" s="99">
        <f>IFERROR(SUM(Beräkning!C44,Beräkning!F44,Beräkning!I44)-Beräkning!M44+AH44-(IF($J44=Blad3!$B$4,Beräkning!P44,0)),0)</f>
        <v>0</v>
      </c>
      <c r="U44" s="100">
        <f>IFERROR(SUM(Beräkning!D44,Beräkning!G44,Beräkning!J44)-Beräkning!N44+AI44-(IF($J44=Blad3!$B$4,Beräkning!Q44,0)),0)</f>
        <v>0</v>
      </c>
      <c r="V44" s="34"/>
      <c r="W44" s="103" t="e">
        <f>Beräkning!B44+Beräkning!E44+Beräkning!H44+Beräkning!A44</f>
        <v>#N/A</v>
      </c>
      <c r="X44" s="28">
        <f>Beräkning!C44+Beräkning!F44+Beräkning!I44</f>
        <v>0</v>
      </c>
      <c r="Y44" s="104">
        <f>Beräkning!D44+Beräkning!G44+Beräkning!J44</f>
        <v>0</v>
      </c>
      <c r="Z44" s="107">
        <f>IFERROR(-(Beräkning!L44+(IF($J44=Blad3!$B$4,Beräkning!O44,0))),0)</f>
        <v>0</v>
      </c>
      <c r="AA44" s="108">
        <f>IFERROR(-(Beräkning!M44+(IF($J44=Blad3!$B$4,Beräkning!P44,0))),0)</f>
        <v>0</v>
      </c>
      <c r="AB44" s="109">
        <f>IFERROR(-(Beräkning!N44+(IF($J44=Blad3!$B$4,Beräkning!Q44,0))),0)</f>
        <v>0</v>
      </c>
      <c r="AC44" s="105">
        <f>(IF($J44=Blad3!$B$5,Beräkning!O44,0))</f>
        <v>0</v>
      </c>
      <c r="AD44" s="27">
        <f>(IF($J44=Blad3!$B$5,Beräkning!P44,0))</f>
        <v>0</v>
      </c>
      <c r="AE44" s="106">
        <f>(IF($J44=Blad3!$B$5,Beräkning!Q44,0))</f>
        <v>0</v>
      </c>
      <c r="AF44" s="34"/>
      <c r="AG44" s="140"/>
      <c r="AH44" s="141"/>
      <c r="AI44" s="142"/>
      <c r="AJ44" s="34"/>
      <c r="AK44" s="34"/>
      <c r="AL44" s="34"/>
      <c r="AM44" s="34"/>
    </row>
    <row r="45" spans="1:39" x14ac:dyDescent="0.3">
      <c r="A45" s="150">
        <v>36</v>
      </c>
      <c r="B45" s="132"/>
      <c r="C45" s="136"/>
      <c r="D45" s="95" cm="1">
        <f t="array" ref="D45">IFERROR(INDEX(Grunddata!$E$3:$E$49,MATCH(B45,Grunddata!$C$3:$C$49,0),0),0)</f>
        <v>0</v>
      </c>
      <c r="E45" s="95">
        <f t="shared" si="1"/>
        <v>0</v>
      </c>
      <c r="F45" s="132"/>
      <c r="G45" s="134">
        <f t="shared" si="2"/>
        <v>0</v>
      </c>
      <c r="H45" s="27" cm="1">
        <f t="array" ref="H45">IFERROR(INDEX(Grunddata!$L$3:$L$49,MATCH(B45,Grunddata!$C$3:$C$49,0),0),0)</f>
        <v>0</v>
      </c>
      <c r="I45" s="27">
        <f t="shared" si="3"/>
        <v>0</v>
      </c>
      <c r="J45" s="137"/>
      <c r="K45" s="34"/>
      <c r="L45" s="136"/>
      <c r="M45" s="146"/>
      <c r="N45" s="132"/>
      <c r="O45" s="148"/>
      <c r="P45" s="132"/>
      <c r="Q45" s="148"/>
      <c r="R45" s="34"/>
      <c r="S45" s="98">
        <f>IFERROR(SUM(Beräkning!A45,Beräkning!B45,Beräkning!E45,Beräkning!H45)-Beräkning!L45+AG45-(IF($J45=Blad3!$B$4,Beräkning!O45,0)),0)</f>
        <v>0</v>
      </c>
      <c r="T45" s="99">
        <f>IFERROR(SUM(Beräkning!C45,Beräkning!F45,Beräkning!I45)-Beräkning!M45+AH45-(IF($J45=Blad3!$B$4,Beräkning!P45,0)),0)</f>
        <v>0</v>
      </c>
      <c r="U45" s="100">
        <f>IFERROR(SUM(Beräkning!D45,Beräkning!G45,Beräkning!J45)-Beräkning!N45+AI45-(IF($J45=Blad3!$B$4,Beräkning!Q45,0)),0)</f>
        <v>0</v>
      </c>
      <c r="V45" s="34"/>
      <c r="W45" s="103" t="e">
        <f>Beräkning!B45+Beräkning!E45+Beräkning!H45+Beräkning!A45</f>
        <v>#N/A</v>
      </c>
      <c r="X45" s="28">
        <f>Beräkning!C45+Beräkning!F45+Beräkning!I45</f>
        <v>0</v>
      </c>
      <c r="Y45" s="104">
        <f>Beräkning!D45+Beräkning!G45+Beräkning!J45</f>
        <v>0</v>
      </c>
      <c r="Z45" s="107">
        <f>IFERROR(-(Beräkning!L45+(IF($J45=Blad3!$B$4,Beräkning!O45,0))),0)</f>
        <v>0</v>
      </c>
      <c r="AA45" s="108">
        <f>IFERROR(-(Beräkning!M45+(IF($J45=Blad3!$B$4,Beräkning!P45,0))),0)</f>
        <v>0</v>
      </c>
      <c r="AB45" s="109">
        <f>IFERROR(-(Beräkning!N45+(IF($J45=Blad3!$B$4,Beräkning!Q45,0))),0)</f>
        <v>0</v>
      </c>
      <c r="AC45" s="105">
        <f>(IF($J45=Blad3!$B$5,Beräkning!O45,0))</f>
        <v>0</v>
      </c>
      <c r="AD45" s="27">
        <f>(IF($J45=Blad3!$B$5,Beräkning!P45,0))</f>
        <v>0</v>
      </c>
      <c r="AE45" s="106">
        <f>(IF($J45=Blad3!$B$5,Beräkning!Q45,0))</f>
        <v>0</v>
      </c>
      <c r="AF45" s="34"/>
      <c r="AG45" s="140"/>
      <c r="AH45" s="141"/>
      <c r="AI45" s="142"/>
      <c r="AJ45" s="34"/>
      <c r="AK45" s="34"/>
      <c r="AL45" s="34"/>
      <c r="AM45" s="34"/>
    </row>
    <row r="46" spans="1:39" x14ac:dyDescent="0.3">
      <c r="A46" s="150">
        <v>37</v>
      </c>
      <c r="B46" s="132"/>
      <c r="C46" s="136"/>
      <c r="D46" s="95" cm="1">
        <f t="array" ref="D46">IFERROR(INDEX(Grunddata!$E$3:$E$49,MATCH(B46,Grunddata!$C$3:$C$49,0),0),0)</f>
        <v>0</v>
      </c>
      <c r="E46" s="95">
        <f t="shared" si="1"/>
        <v>0</v>
      </c>
      <c r="F46" s="132"/>
      <c r="G46" s="134">
        <f t="shared" si="2"/>
        <v>0</v>
      </c>
      <c r="H46" s="27" cm="1">
        <f t="array" ref="H46">IFERROR(INDEX(Grunddata!$L$3:$L$49,MATCH(B46,Grunddata!$C$3:$C$49,0),0),0)</f>
        <v>0</v>
      </c>
      <c r="I46" s="27">
        <f t="shared" si="3"/>
        <v>0</v>
      </c>
      <c r="J46" s="137"/>
      <c r="K46" s="34"/>
      <c r="L46" s="136"/>
      <c r="M46" s="146"/>
      <c r="N46" s="132"/>
      <c r="O46" s="148"/>
      <c r="P46" s="132"/>
      <c r="Q46" s="148"/>
      <c r="R46" s="34"/>
      <c r="S46" s="98">
        <f>IFERROR(SUM(Beräkning!A46,Beräkning!B46,Beräkning!E46,Beräkning!H46)-Beräkning!L46+AG46-(IF($J46=Blad3!$B$4,Beräkning!O46,0)),0)</f>
        <v>0</v>
      </c>
      <c r="T46" s="99">
        <f>IFERROR(SUM(Beräkning!C46,Beräkning!F46,Beräkning!I46)-Beräkning!M46+AH46-(IF($J46=Blad3!$B$4,Beräkning!P46,0)),0)</f>
        <v>0</v>
      </c>
      <c r="U46" s="100">
        <f>IFERROR(SUM(Beräkning!D46,Beräkning!G46,Beräkning!J46)-Beräkning!N46+AI46-(IF($J46=Blad3!$B$4,Beräkning!Q46,0)),0)</f>
        <v>0</v>
      </c>
      <c r="V46" s="34"/>
      <c r="W46" s="103" t="e">
        <f>Beräkning!B46+Beräkning!E46+Beräkning!H46+Beräkning!A46</f>
        <v>#N/A</v>
      </c>
      <c r="X46" s="28">
        <f>Beräkning!C46+Beräkning!F46+Beräkning!I46</f>
        <v>0</v>
      </c>
      <c r="Y46" s="104">
        <f>Beräkning!D46+Beräkning!G46+Beräkning!J46</f>
        <v>0</v>
      </c>
      <c r="Z46" s="107">
        <f>IFERROR(-(Beräkning!L46+(IF($J46=Blad3!$B$4,Beräkning!O46,0))),0)</f>
        <v>0</v>
      </c>
      <c r="AA46" s="108">
        <f>IFERROR(-(Beräkning!M46+(IF($J46=Blad3!$B$4,Beräkning!P46,0))),0)</f>
        <v>0</v>
      </c>
      <c r="AB46" s="109">
        <f>IFERROR(-(Beräkning!N46+(IF($J46=Blad3!$B$4,Beräkning!Q46,0))),0)</f>
        <v>0</v>
      </c>
      <c r="AC46" s="105">
        <f>(IF($J46=Blad3!$B$5,Beräkning!O46,0))</f>
        <v>0</v>
      </c>
      <c r="AD46" s="27">
        <f>(IF($J46=Blad3!$B$5,Beräkning!P46,0))</f>
        <v>0</v>
      </c>
      <c r="AE46" s="106">
        <f>(IF($J46=Blad3!$B$5,Beräkning!Q46,0))</f>
        <v>0</v>
      </c>
      <c r="AF46" s="34"/>
      <c r="AG46" s="140"/>
      <c r="AH46" s="141"/>
      <c r="AI46" s="142"/>
      <c r="AJ46" s="34"/>
      <c r="AK46" s="34"/>
      <c r="AL46" s="34"/>
      <c r="AM46" s="34"/>
    </row>
    <row r="47" spans="1:39" x14ac:dyDescent="0.3">
      <c r="A47" s="150">
        <v>38</v>
      </c>
      <c r="B47" s="132"/>
      <c r="C47" s="136"/>
      <c r="D47" s="95" cm="1">
        <f t="array" ref="D47">IFERROR(INDEX(Grunddata!$E$3:$E$49,MATCH(B47,Grunddata!$C$3:$C$49,0),0),0)</f>
        <v>0</v>
      </c>
      <c r="E47" s="95">
        <f t="shared" si="1"/>
        <v>0</v>
      </c>
      <c r="F47" s="132"/>
      <c r="G47" s="134">
        <f t="shared" si="2"/>
        <v>0</v>
      </c>
      <c r="H47" s="27" cm="1">
        <f t="array" ref="H47">IFERROR(INDEX(Grunddata!$L$3:$L$49,MATCH(B47,Grunddata!$C$3:$C$49,0),0),0)</f>
        <v>0</v>
      </c>
      <c r="I47" s="27">
        <f t="shared" si="3"/>
        <v>0</v>
      </c>
      <c r="J47" s="137"/>
      <c r="K47" s="34"/>
      <c r="L47" s="136"/>
      <c r="M47" s="146"/>
      <c r="N47" s="132"/>
      <c r="O47" s="148"/>
      <c r="P47" s="132"/>
      <c r="Q47" s="148"/>
      <c r="R47" s="34"/>
      <c r="S47" s="98">
        <f>IFERROR(SUM(Beräkning!A47,Beräkning!B47,Beräkning!E47,Beräkning!H47)-Beräkning!L47+AG47-(IF($J47=Blad3!$B$4,Beräkning!O47,0)),0)</f>
        <v>0</v>
      </c>
      <c r="T47" s="99">
        <f>IFERROR(SUM(Beräkning!C47,Beräkning!F47,Beräkning!I47)-Beräkning!M47+AH47-(IF($J47=Blad3!$B$4,Beräkning!P47,0)),0)</f>
        <v>0</v>
      </c>
      <c r="U47" s="100">
        <f>IFERROR(SUM(Beräkning!D47,Beräkning!G47,Beräkning!J47)-Beräkning!N47+AI47-(IF($J47=Blad3!$B$4,Beräkning!Q47,0)),0)</f>
        <v>0</v>
      </c>
      <c r="V47" s="34"/>
      <c r="W47" s="103" t="e">
        <f>Beräkning!B47+Beräkning!E47+Beräkning!H47+Beräkning!A47</f>
        <v>#N/A</v>
      </c>
      <c r="X47" s="28">
        <f>Beräkning!C47+Beräkning!F47+Beräkning!I47</f>
        <v>0</v>
      </c>
      <c r="Y47" s="104">
        <f>Beräkning!D47+Beräkning!G47+Beräkning!J47</f>
        <v>0</v>
      </c>
      <c r="Z47" s="107">
        <f>IFERROR(-(Beräkning!L47+(IF($J47=Blad3!$B$4,Beräkning!O47,0))),0)</f>
        <v>0</v>
      </c>
      <c r="AA47" s="108">
        <f>IFERROR(-(Beräkning!M47+(IF($J47=Blad3!$B$4,Beräkning!P47,0))),0)</f>
        <v>0</v>
      </c>
      <c r="AB47" s="109">
        <f>IFERROR(-(Beräkning!N47+(IF($J47=Blad3!$B$4,Beräkning!Q47,0))),0)</f>
        <v>0</v>
      </c>
      <c r="AC47" s="105">
        <f>(IF($J47=Blad3!$B$5,Beräkning!O47,0))</f>
        <v>0</v>
      </c>
      <c r="AD47" s="27">
        <f>(IF($J47=Blad3!$B$5,Beräkning!P47,0))</f>
        <v>0</v>
      </c>
      <c r="AE47" s="106">
        <f>(IF($J47=Blad3!$B$5,Beräkning!Q47,0))</f>
        <v>0</v>
      </c>
      <c r="AF47" s="34"/>
      <c r="AG47" s="140"/>
      <c r="AH47" s="141"/>
      <c r="AI47" s="142"/>
      <c r="AJ47" s="34"/>
      <c r="AK47" s="34"/>
      <c r="AL47" s="34"/>
      <c r="AM47" s="34"/>
    </row>
    <row r="48" spans="1:39" x14ac:dyDescent="0.3">
      <c r="A48" s="150">
        <v>39</v>
      </c>
      <c r="B48" s="132"/>
      <c r="C48" s="136"/>
      <c r="D48" s="95" cm="1">
        <f t="array" ref="D48">IFERROR(INDEX(Grunddata!$E$3:$E$49,MATCH(B48,Grunddata!$C$3:$C$49,0),0),0)</f>
        <v>0</v>
      </c>
      <c r="E48" s="95">
        <f t="shared" si="1"/>
        <v>0</v>
      </c>
      <c r="F48" s="132"/>
      <c r="G48" s="134">
        <f t="shared" si="2"/>
        <v>0</v>
      </c>
      <c r="H48" s="27" cm="1">
        <f t="array" ref="H48">IFERROR(INDEX(Grunddata!$L$3:$L$49,MATCH(B48,Grunddata!$C$3:$C$49,0),0),0)</f>
        <v>0</v>
      </c>
      <c r="I48" s="27">
        <f t="shared" si="3"/>
        <v>0</v>
      </c>
      <c r="J48" s="137"/>
      <c r="K48" s="34"/>
      <c r="L48" s="136"/>
      <c r="M48" s="146"/>
      <c r="N48" s="132"/>
      <c r="O48" s="148"/>
      <c r="P48" s="132"/>
      <c r="Q48" s="148"/>
      <c r="R48" s="34"/>
      <c r="S48" s="98">
        <f>IFERROR(SUM(Beräkning!A48,Beräkning!B48,Beräkning!E48,Beräkning!H48)-Beräkning!L48+AG48-(IF($J48=Blad3!$B$4,Beräkning!O48,0)),0)</f>
        <v>0</v>
      </c>
      <c r="T48" s="99">
        <f>IFERROR(SUM(Beräkning!C48,Beräkning!F48,Beräkning!I48)-Beräkning!M48+AH48-(IF($J48=Blad3!$B$4,Beräkning!P48,0)),0)</f>
        <v>0</v>
      </c>
      <c r="U48" s="100">
        <f>IFERROR(SUM(Beräkning!D48,Beräkning!G48,Beräkning!J48)-Beräkning!N48+AI48-(IF($J48=Blad3!$B$4,Beräkning!Q48,0)),0)</f>
        <v>0</v>
      </c>
      <c r="V48" s="34"/>
      <c r="W48" s="103" t="e">
        <f>Beräkning!B48+Beräkning!E48+Beräkning!H48+Beräkning!A48</f>
        <v>#N/A</v>
      </c>
      <c r="X48" s="28">
        <f>Beräkning!C48+Beräkning!F48+Beräkning!I48</f>
        <v>0</v>
      </c>
      <c r="Y48" s="104">
        <f>Beräkning!D48+Beräkning!G48+Beräkning!J48</f>
        <v>0</v>
      </c>
      <c r="Z48" s="107">
        <f>IFERROR(-(Beräkning!L48+(IF($J48=Blad3!$B$4,Beräkning!O48,0))),0)</f>
        <v>0</v>
      </c>
      <c r="AA48" s="108">
        <f>IFERROR(-(Beräkning!M48+(IF($J48=Blad3!$B$4,Beräkning!P48,0))),0)</f>
        <v>0</v>
      </c>
      <c r="AB48" s="109">
        <f>IFERROR(-(Beräkning!N48+(IF($J48=Blad3!$B$4,Beräkning!Q48,0))),0)</f>
        <v>0</v>
      </c>
      <c r="AC48" s="105">
        <f>(IF($J48=Blad3!$B$5,Beräkning!O48,0))</f>
        <v>0</v>
      </c>
      <c r="AD48" s="27">
        <f>(IF($J48=Blad3!$B$5,Beräkning!P48,0))</f>
        <v>0</v>
      </c>
      <c r="AE48" s="106">
        <f>(IF($J48=Blad3!$B$5,Beräkning!Q48,0))</f>
        <v>0</v>
      </c>
      <c r="AF48" s="34"/>
      <c r="AG48" s="140"/>
      <c r="AH48" s="141"/>
      <c r="AI48" s="142"/>
      <c r="AJ48" s="34"/>
      <c r="AK48" s="34"/>
      <c r="AL48" s="34"/>
      <c r="AM48" s="34"/>
    </row>
    <row r="49" spans="1:39" x14ac:dyDescent="0.3">
      <c r="A49" s="150">
        <v>40</v>
      </c>
      <c r="B49" s="132"/>
      <c r="C49" s="136"/>
      <c r="D49" s="95" cm="1">
        <f t="array" ref="D49">IFERROR(INDEX(Grunddata!$E$3:$E$49,MATCH(B49,Grunddata!$C$3:$C$49,0),0),0)</f>
        <v>0</v>
      </c>
      <c r="E49" s="95">
        <f t="shared" si="1"/>
        <v>0</v>
      </c>
      <c r="F49" s="132"/>
      <c r="G49" s="134">
        <f t="shared" si="2"/>
        <v>0</v>
      </c>
      <c r="H49" s="27" cm="1">
        <f t="array" ref="H49">IFERROR(INDEX(Grunddata!$L$3:$L$49,MATCH(B49,Grunddata!$C$3:$C$49,0),0),0)</f>
        <v>0</v>
      </c>
      <c r="I49" s="27">
        <f t="shared" si="3"/>
        <v>0</v>
      </c>
      <c r="J49" s="137"/>
      <c r="K49" s="34"/>
      <c r="L49" s="136"/>
      <c r="M49" s="146"/>
      <c r="N49" s="132"/>
      <c r="O49" s="148"/>
      <c r="P49" s="132"/>
      <c r="Q49" s="148"/>
      <c r="R49" s="34"/>
      <c r="S49" s="98">
        <f>IFERROR(SUM(Beräkning!A49,Beräkning!B49,Beräkning!E49,Beräkning!H49)-Beräkning!L49+AG49-(IF($J49=Blad3!$B$4,Beräkning!O49,0)),0)</f>
        <v>0</v>
      </c>
      <c r="T49" s="99">
        <f>IFERROR(SUM(Beräkning!C49,Beräkning!F49,Beräkning!I49)-Beräkning!M49+AH49-(IF($J49=Blad3!$B$4,Beräkning!P49,0)),0)</f>
        <v>0</v>
      </c>
      <c r="U49" s="100">
        <f>IFERROR(SUM(Beräkning!D49,Beräkning!G49,Beräkning!J49)-Beräkning!N49+AI49-(IF($J49=Blad3!$B$4,Beräkning!Q49,0)),0)</f>
        <v>0</v>
      </c>
      <c r="V49" s="34"/>
      <c r="W49" s="103" t="e">
        <f>Beräkning!B49+Beräkning!E49+Beräkning!H49+Beräkning!A49</f>
        <v>#N/A</v>
      </c>
      <c r="X49" s="28">
        <f>Beräkning!C49+Beräkning!F49+Beräkning!I49</f>
        <v>0</v>
      </c>
      <c r="Y49" s="104">
        <f>Beräkning!D49+Beräkning!G49+Beräkning!J49</f>
        <v>0</v>
      </c>
      <c r="Z49" s="107">
        <f>IFERROR(-(Beräkning!L49+(IF($J49=Blad3!$B$4,Beräkning!O49,0))),0)</f>
        <v>0</v>
      </c>
      <c r="AA49" s="108">
        <f>IFERROR(-(Beräkning!M49+(IF($J49=Blad3!$B$4,Beräkning!P49,0))),0)</f>
        <v>0</v>
      </c>
      <c r="AB49" s="109">
        <f>IFERROR(-(Beräkning!N49+(IF($J49=Blad3!$B$4,Beräkning!Q49,0))),0)</f>
        <v>0</v>
      </c>
      <c r="AC49" s="105">
        <f>(IF($J49=Blad3!$B$5,Beräkning!O49,0))</f>
        <v>0</v>
      </c>
      <c r="AD49" s="27">
        <f>(IF($J49=Blad3!$B$5,Beräkning!P49,0))</f>
        <v>0</v>
      </c>
      <c r="AE49" s="106">
        <f>(IF($J49=Blad3!$B$5,Beräkning!Q49,0))</f>
        <v>0</v>
      </c>
      <c r="AF49" s="34"/>
      <c r="AG49" s="140"/>
      <c r="AH49" s="141"/>
      <c r="AI49" s="142"/>
      <c r="AJ49" s="34"/>
      <c r="AK49" s="34"/>
      <c r="AL49" s="34"/>
      <c r="AM49" s="34"/>
    </row>
    <row r="50" spans="1:39" x14ac:dyDescent="0.3">
      <c r="A50" s="150">
        <v>41</v>
      </c>
      <c r="B50" s="132"/>
      <c r="C50" s="136"/>
      <c r="D50" s="95" cm="1">
        <f t="array" ref="D50">IFERROR(INDEX(Grunddata!$E$3:$E$49,MATCH(B50,Grunddata!$C$3:$C$49,0),0),0)</f>
        <v>0</v>
      </c>
      <c r="E50" s="95">
        <f t="shared" si="1"/>
        <v>0</v>
      </c>
      <c r="F50" s="132"/>
      <c r="G50" s="134">
        <f t="shared" si="2"/>
        <v>0</v>
      </c>
      <c r="H50" s="27" cm="1">
        <f t="array" ref="H50">IFERROR(INDEX(Grunddata!$L$3:$L$49,MATCH(B50,Grunddata!$C$3:$C$49,0),0),0)</f>
        <v>0</v>
      </c>
      <c r="I50" s="27">
        <f t="shared" si="3"/>
        <v>0</v>
      </c>
      <c r="J50" s="137"/>
      <c r="K50" s="34"/>
      <c r="L50" s="136"/>
      <c r="M50" s="146"/>
      <c r="N50" s="136"/>
      <c r="O50" s="148"/>
      <c r="P50" s="132"/>
      <c r="Q50" s="148"/>
      <c r="S50" s="98">
        <f>IFERROR(SUM(Beräkning!A50,Beräkning!B50,Beräkning!E50,Beräkning!H50)-Beräkning!L50+AG50-(IF($J50=Blad3!$B$4,Beräkning!O50,0)),0)</f>
        <v>0</v>
      </c>
      <c r="T50" s="99">
        <f>IFERROR(SUM(Beräkning!C50,Beräkning!F50,Beräkning!I50)-Beräkning!M50+AH50-(IF($J50=Blad3!$B$4,Beräkning!P50,0)),0)</f>
        <v>0</v>
      </c>
      <c r="U50" s="100">
        <f>IFERROR(SUM(Beräkning!D50,Beräkning!G50,Beräkning!J50)-Beräkning!N50+AI50-(IF($J50=Blad3!$B$4,Beräkning!Q50,0)),0)</f>
        <v>0</v>
      </c>
      <c r="V50" s="34"/>
      <c r="W50" s="103" t="e">
        <f>Beräkning!B50+Beräkning!E50+Beräkning!H50+Beräkning!A50</f>
        <v>#N/A</v>
      </c>
      <c r="X50" s="28">
        <f>Beräkning!C50+Beräkning!F50+Beräkning!I50</f>
        <v>0</v>
      </c>
      <c r="Y50" s="104">
        <f>Beräkning!D50+Beräkning!G50+Beräkning!J50</f>
        <v>0</v>
      </c>
      <c r="Z50" s="107">
        <f>IFERROR(-(Beräkning!L50+(IF($J50=Blad3!$B$4,Beräkning!O50,0))),0)</f>
        <v>0</v>
      </c>
      <c r="AA50" s="108">
        <f>IFERROR(-(Beräkning!M50+(IF($J50=Blad3!$B$4,Beräkning!P50,0))),0)</f>
        <v>0</v>
      </c>
      <c r="AB50" s="109">
        <f>IFERROR(-(Beräkning!N50+(IF($J50=Blad3!$B$4,Beräkning!Q50,0))),0)</f>
        <v>0</v>
      </c>
      <c r="AC50" s="105">
        <f>(IF($J50=Blad3!$B$5,Beräkning!O50,0))</f>
        <v>0</v>
      </c>
      <c r="AD50" s="27">
        <f>(IF($J50=Blad3!$B$5,Beräkning!P50,0))</f>
        <v>0</v>
      </c>
      <c r="AE50" s="106">
        <f>(IF($J50=Blad3!$B$5,Beräkning!Q50,0))</f>
        <v>0</v>
      </c>
      <c r="AF50" s="34"/>
      <c r="AG50" s="140"/>
      <c r="AH50" s="141"/>
      <c r="AI50" s="142"/>
      <c r="AJ50" s="34"/>
      <c r="AK50" s="34"/>
      <c r="AL50" s="34"/>
      <c r="AM50" s="34"/>
    </row>
    <row r="51" spans="1:39" x14ac:dyDescent="0.3">
      <c r="A51" s="150">
        <v>42</v>
      </c>
      <c r="B51" s="132"/>
      <c r="C51" s="136"/>
      <c r="D51" s="95" cm="1">
        <f t="array" ref="D51">IFERROR(INDEX(Grunddata!$E$3:$E$49,MATCH(B51,Grunddata!$C$3:$C$49,0),0),0)</f>
        <v>0</v>
      </c>
      <c r="E51" s="95">
        <f t="shared" si="1"/>
        <v>0</v>
      </c>
      <c r="F51" s="132"/>
      <c r="G51" s="134">
        <f t="shared" si="2"/>
        <v>0</v>
      </c>
      <c r="H51" s="27" cm="1">
        <f t="array" ref="H51">IFERROR(INDEX(Grunddata!$L$3:$L$49,MATCH(B51,Grunddata!$C$3:$C$49,0),0),0)</f>
        <v>0</v>
      </c>
      <c r="I51" s="27">
        <f t="shared" si="3"/>
        <v>0</v>
      </c>
      <c r="J51" s="137"/>
      <c r="K51" s="34"/>
      <c r="L51" s="136"/>
      <c r="M51" s="146"/>
      <c r="N51" s="136"/>
      <c r="O51" s="148"/>
      <c r="P51" s="132"/>
      <c r="Q51" s="148"/>
      <c r="S51" s="98">
        <f>IFERROR(SUM(Beräkning!A51,Beräkning!B51,Beräkning!E51,Beräkning!H51)-Beräkning!L51+AG51-(IF($J51=Blad3!$B$4,Beräkning!O51,0)),0)</f>
        <v>0</v>
      </c>
      <c r="T51" s="99">
        <f>IFERROR(SUM(Beräkning!C51,Beräkning!F51,Beräkning!I51)-Beräkning!M51+AH51-(IF($J51=Blad3!$B$4,Beräkning!P51,0)),0)</f>
        <v>0</v>
      </c>
      <c r="U51" s="100">
        <f>IFERROR(SUM(Beräkning!D51,Beräkning!G51,Beräkning!J51)-Beräkning!N51+AI51-(IF($J51=Blad3!$B$4,Beräkning!Q51,0)),0)</f>
        <v>0</v>
      </c>
      <c r="V51" s="34"/>
      <c r="W51" s="103" t="e">
        <f>Beräkning!B51+Beräkning!E51+Beräkning!H51+Beräkning!A51</f>
        <v>#N/A</v>
      </c>
      <c r="X51" s="28">
        <f>Beräkning!C51+Beräkning!F51+Beräkning!I51</f>
        <v>0</v>
      </c>
      <c r="Y51" s="104">
        <f>Beräkning!D51+Beräkning!G51+Beräkning!J51</f>
        <v>0</v>
      </c>
      <c r="Z51" s="107">
        <f>IFERROR(-(Beräkning!L51+(IF($J51=Blad3!$B$4,Beräkning!O51,0))),0)</f>
        <v>0</v>
      </c>
      <c r="AA51" s="108">
        <f>IFERROR(-(Beräkning!M51+(IF($J51=Blad3!$B$4,Beräkning!P51,0))),0)</f>
        <v>0</v>
      </c>
      <c r="AB51" s="109">
        <f>IFERROR(-(Beräkning!N51+(IF($J51=Blad3!$B$4,Beräkning!Q51,0))),0)</f>
        <v>0</v>
      </c>
      <c r="AC51" s="105">
        <f>(IF($J51=Blad3!$B$5,Beräkning!O51,0))</f>
        <v>0</v>
      </c>
      <c r="AD51" s="27">
        <f>(IF($J51=Blad3!$B$5,Beräkning!P51,0))</f>
        <v>0</v>
      </c>
      <c r="AE51" s="106">
        <f>(IF($J51=Blad3!$B$5,Beräkning!Q51,0))</f>
        <v>0</v>
      </c>
      <c r="AF51" s="34"/>
      <c r="AG51" s="140"/>
      <c r="AH51" s="141"/>
      <c r="AI51" s="142"/>
      <c r="AJ51" s="34"/>
      <c r="AK51" s="34"/>
      <c r="AL51" s="34"/>
      <c r="AM51" s="34"/>
    </row>
    <row r="52" spans="1:39" x14ac:dyDescent="0.3">
      <c r="A52" s="150">
        <v>43</v>
      </c>
      <c r="B52" s="132"/>
      <c r="C52" s="136"/>
      <c r="D52" s="95" cm="1">
        <f t="array" ref="D52">IFERROR(INDEX(Grunddata!$E$3:$E$49,MATCH(B52,Grunddata!$C$3:$C$49,0),0),0)</f>
        <v>0</v>
      </c>
      <c r="E52" s="95">
        <f t="shared" si="1"/>
        <v>0</v>
      </c>
      <c r="F52" s="132"/>
      <c r="G52" s="134">
        <f t="shared" si="2"/>
        <v>0</v>
      </c>
      <c r="H52" s="27" cm="1">
        <f t="array" ref="H52">IFERROR(INDEX(Grunddata!$L$3:$L$49,MATCH(B52,Grunddata!$C$3:$C$49,0),0),0)</f>
        <v>0</v>
      </c>
      <c r="I52" s="27">
        <f t="shared" si="3"/>
        <v>0</v>
      </c>
      <c r="J52" s="137"/>
      <c r="K52" s="34"/>
      <c r="L52" s="136"/>
      <c r="M52" s="146"/>
      <c r="N52" s="136"/>
      <c r="O52" s="148"/>
      <c r="P52" s="132"/>
      <c r="Q52" s="148"/>
      <c r="S52" s="98">
        <f>IFERROR(SUM(Beräkning!A52,Beräkning!B52,Beräkning!E52,Beräkning!H52)-Beräkning!L52+AG52-(IF($J52=Blad3!$B$4,Beräkning!O52,0)),0)</f>
        <v>0</v>
      </c>
      <c r="T52" s="99">
        <f>IFERROR(SUM(Beräkning!C52,Beräkning!F52,Beräkning!I52)-Beräkning!M52+AH52-(IF($J52=Blad3!$B$4,Beräkning!P52,0)),0)</f>
        <v>0</v>
      </c>
      <c r="U52" s="100">
        <f>IFERROR(SUM(Beräkning!D52,Beräkning!G52,Beräkning!J52)-Beräkning!N52+AI52-(IF($J52=Blad3!$B$4,Beräkning!Q52,0)),0)</f>
        <v>0</v>
      </c>
      <c r="V52" s="34"/>
      <c r="W52" s="103" t="e">
        <f>Beräkning!B52+Beräkning!E52+Beräkning!H52+Beräkning!A52</f>
        <v>#N/A</v>
      </c>
      <c r="X52" s="28">
        <f>Beräkning!C52+Beräkning!F52+Beräkning!I52</f>
        <v>0</v>
      </c>
      <c r="Y52" s="104">
        <f>Beräkning!D52+Beräkning!G52+Beräkning!J52</f>
        <v>0</v>
      </c>
      <c r="Z52" s="107">
        <f>IFERROR(-(Beräkning!L52+(IF($J52=Blad3!$B$4,Beräkning!O52,0))),0)</f>
        <v>0</v>
      </c>
      <c r="AA52" s="108">
        <f>IFERROR(-(Beräkning!M52+(IF($J52=Blad3!$B$4,Beräkning!P52,0))),0)</f>
        <v>0</v>
      </c>
      <c r="AB52" s="109">
        <f>IFERROR(-(Beräkning!N52+(IF($J52=Blad3!$B$4,Beräkning!Q52,0))),0)</f>
        <v>0</v>
      </c>
      <c r="AC52" s="105">
        <f>(IF($J52=Blad3!$B$5,Beräkning!O52,0))</f>
        <v>0</v>
      </c>
      <c r="AD52" s="27">
        <f>(IF($J52=Blad3!$B$5,Beräkning!P52,0))</f>
        <v>0</v>
      </c>
      <c r="AE52" s="106">
        <f>(IF($J52=Blad3!$B$5,Beräkning!Q52,0))</f>
        <v>0</v>
      </c>
      <c r="AF52" s="34"/>
      <c r="AG52" s="140"/>
      <c r="AH52" s="141"/>
      <c r="AI52" s="142"/>
      <c r="AJ52" s="34"/>
      <c r="AK52" s="34"/>
      <c r="AL52" s="34"/>
      <c r="AM52" s="34"/>
    </row>
    <row r="53" spans="1:39" x14ac:dyDescent="0.3">
      <c r="A53" s="150">
        <v>44</v>
      </c>
      <c r="B53" s="132"/>
      <c r="C53" s="136"/>
      <c r="D53" s="95" cm="1">
        <f t="array" ref="D53">IFERROR(INDEX(Grunddata!$E$3:$E$49,MATCH(B53,Grunddata!$C$3:$C$49,0),0),0)</f>
        <v>0</v>
      </c>
      <c r="E53" s="95">
        <f t="shared" si="1"/>
        <v>0</v>
      </c>
      <c r="F53" s="132"/>
      <c r="G53" s="134">
        <f t="shared" si="2"/>
        <v>0</v>
      </c>
      <c r="H53" s="27" cm="1">
        <f t="array" ref="H53">IFERROR(INDEX(Grunddata!$L$3:$L$49,MATCH(B53,Grunddata!$C$3:$C$49,0),0),0)</f>
        <v>0</v>
      </c>
      <c r="I53" s="27">
        <f t="shared" si="3"/>
        <v>0</v>
      </c>
      <c r="J53" s="137"/>
      <c r="K53" s="34"/>
      <c r="L53" s="136"/>
      <c r="M53" s="146"/>
      <c r="N53" s="136"/>
      <c r="O53" s="148"/>
      <c r="P53" s="132"/>
      <c r="Q53" s="148"/>
      <c r="S53" s="98">
        <f>IFERROR(SUM(Beräkning!A53,Beräkning!B53,Beräkning!E53,Beräkning!H53)-Beräkning!L53+AG53-(IF($J53=Blad3!$B$4,Beräkning!O53,0)),0)</f>
        <v>0</v>
      </c>
      <c r="T53" s="99">
        <f>IFERROR(SUM(Beräkning!C53,Beräkning!F53,Beräkning!I53)-Beräkning!M53+AH53-(IF($J53=Blad3!$B$4,Beräkning!P53,0)),0)</f>
        <v>0</v>
      </c>
      <c r="U53" s="100">
        <f>IFERROR(SUM(Beräkning!D53,Beräkning!G53,Beräkning!J53)-Beräkning!N53+AI53-(IF($J53=Blad3!$B$4,Beräkning!Q53,0)),0)</f>
        <v>0</v>
      </c>
      <c r="V53" s="34"/>
      <c r="W53" s="103" t="e">
        <f>Beräkning!B53+Beräkning!E53+Beräkning!H53+Beräkning!A53</f>
        <v>#N/A</v>
      </c>
      <c r="X53" s="28">
        <f>Beräkning!C53+Beräkning!F53+Beräkning!I53</f>
        <v>0</v>
      </c>
      <c r="Y53" s="104">
        <f>Beräkning!D53+Beräkning!G53+Beräkning!J53</f>
        <v>0</v>
      </c>
      <c r="Z53" s="107">
        <f>IFERROR(-(Beräkning!L53+(IF($J53=Blad3!$B$4,Beräkning!O53,0))),0)</f>
        <v>0</v>
      </c>
      <c r="AA53" s="108">
        <f>IFERROR(-(Beräkning!M53+(IF($J53=Blad3!$B$4,Beräkning!P53,0))),0)</f>
        <v>0</v>
      </c>
      <c r="AB53" s="109">
        <f>IFERROR(-(Beräkning!N53+(IF($J53=Blad3!$B$4,Beräkning!Q53,0))),0)</f>
        <v>0</v>
      </c>
      <c r="AC53" s="105">
        <f>(IF($J53=Blad3!$B$5,Beräkning!O53,0))</f>
        <v>0</v>
      </c>
      <c r="AD53" s="27">
        <f>(IF($J53=Blad3!$B$5,Beräkning!P53,0))</f>
        <v>0</v>
      </c>
      <c r="AE53" s="106">
        <f>(IF($J53=Blad3!$B$5,Beräkning!Q53,0))</f>
        <v>0</v>
      </c>
      <c r="AF53" s="34"/>
      <c r="AG53" s="140"/>
      <c r="AH53" s="141"/>
      <c r="AI53" s="142"/>
      <c r="AJ53" s="34"/>
      <c r="AK53" s="34"/>
      <c r="AL53" s="34"/>
      <c r="AM53" s="34"/>
    </row>
    <row r="54" spans="1:39" x14ac:dyDescent="0.3">
      <c r="A54" s="150">
        <v>45</v>
      </c>
      <c r="B54" s="132"/>
      <c r="C54" s="136"/>
      <c r="D54" s="95" cm="1">
        <f t="array" ref="D54">IFERROR(INDEX(Grunddata!$E$3:$E$49,MATCH(B54,Grunddata!$C$3:$C$49,0),0),0)</f>
        <v>0</v>
      </c>
      <c r="E54" s="95">
        <f t="shared" si="1"/>
        <v>0</v>
      </c>
      <c r="F54" s="132"/>
      <c r="G54" s="134">
        <f t="shared" si="2"/>
        <v>0</v>
      </c>
      <c r="H54" s="27" cm="1">
        <f t="array" ref="H54">IFERROR(INDEX(Grunddata!$L$3:$L$49,MATCH(B54,Grunddata!$C$3:$C$49,0),0),0)</f>
        <v>0</v>
      </c>
      <c r="I54" s="27">
        <f t="shared" si="3"/>
        <v>0</v>
      </c>
      <c r="J54" s="137"/>
      <c r="K54" s="34"/>
      <c r="L54" s="136"/>
      <c r="M54" s="146"/>
      <c r="N54" s="136"/>
      <c r="O54" s="148"/>
      <c r="P54" s="132"/>
      <c r="Q54" s="148"/>
      <c r="S54" s="98">
        <f>IFERROR(SUM(Beräkning!A54,Beräkning!B54,Beräkning!E54,Beräkning!H54)-Beräkning!L54+AG54-(IF($J54=Blad3!$B$4,Beräkning!O54,0)),0)</f>
        <v>0</v>
      </c>
      <c r="T54" s="99">
        <f>IFERROR(SUM(Beräkning!C54,Beräkning!F54,Beräkning!I54)-Beräkning!M54+AH54-(IF($J54=Blad3!$B$4,Beräkning!P54,0)),0)</f>
        <v>0</v>
      </c>
      <c r="U54" s="100">
        <f>IFERROR(SUM(Beräkning!D54,Beräkning!G54,Beräkning!J54)-Beräkning!N54+AI54-(IF($J54=Blad3!$B$4,Beräkning!Q54,0)),0)</f>
        <v>0</v>
      </c>
      <c r="V54" s="34"/>
      <c r="W54" s="103" t="e">
        <f>Beräkning!B54+Beräkning!E54+Beräkning!H54+Beräkning!A54</f>
        <v>#N/A</v>
      </c>
      <c r="X54" s="28">
        <f>Beräkning!C54+Beräkning!F54+Beräkning!I54</f>
        <v>0</v>
      </c>
      <c r="Y54" s="104">
        <f>Beräkning!D54+Beräkning!G54+Beräkning!J54</f>
        <v>0</v>
      </c>
      <c r="Z54" s="107">
        <f>IFERROR(-(Beräkning!L54+(IF($J54=Blad3!$B$4,Beräkning!O54,0))),0)</f>
        <v>0</v>
      </c>
      <c r="AA54" s="108">
        <f>IFERROR(-(Beräkning!M54+(IF($J54=Blad3!$B$4,Beräkning!P54,0))),0)</f>
        <v>0</v>
      </c>
      <c r="AB54" s="109">
        <f>IFERROR(-(Beräkning!N54+(IF($J54=Blad3!$B$4,Beräkning!Q54,0))),0)</f>
        <v>0</v>
      </c>
      <c r="AC54" s="105">
        <f>(IF($J54=Blad3!$B$5,Beräkning!O54,0))</f>
        <v>0</v>
      </c>
      <c r="AD54" s="27">
        <f>(IF($J54=Blad3!$B$5,Beräkning!P54,0))</f>
        <v>0</v>
      </c>
      <c r="AE54" s="106">
        <f>(IF($J54=Blad3!$B$5,Beräkning!Q54,0))</f>
        <v>0</v>
      </c>
      <c r="AF54" s="34"/>
      <c r="AG54" s="140"/>
      <c r="AH54" s="141"/>
      <c r="AI54" s="142"/>
      <c r="AJ54" s="34"/>
      <c r="AK54" s="34"/>
      <c r="AL54" s="34"/>
      <c r="AM54" s="34"/>
    </row>
    <row r="55" spans="1:39" x14ac:dyDescent="0.3">
      <c r="A55" s="150">
        <v>46</v>
      </c>
      <c r="B55" s="132"/>
      <c r="C55" s="136"/>
      <c r="D55" s="95" cm="1">
        <f t="array" ref="D55">IFERROR(INDEX(Grunddata!$E$3:$E$49,MATCH(B55,Grunddata!$C$3:$C$49,0),0),0)</f>
        <v>0</v>
      </c>
      <c r="E55" s="95">
        <f t="shared" si="1"/>
        <v>0</v>
      </c>
      <c r="F55" s="132"/>
      <c r="G55" s="134">
        <f t="shared" si="2"/>
        <v>0</v>
      </c>
      <c r="H55" s="27" cm="1">
        <f t="array" ref="H55">IFERROR(INDEX(Grunddata!$L$3:$L$49,MATCH(B55,Grunddata!$C$3:$C$49,0),0),0)</f>
        <v>0</v>
      </c>
      <c r="I55" s="27">
        <f t="shared" si="3"/>
        <v>0</v>
      </c>
      <c r="J55" s="137"/>
      <c r="K55" s="34"/>
      <c r="L55" s="136"/>
      <c r="M55" s="146"/>
      <c r="N55" s="136"/>
      <c r="O55" s="148"/>
      <c r="P55" s="132"/>
      <c r="Q55" s="148"/>
      <c r="S55" s="98">
        <f>IFERROR(SUM(Beräkning!A55,Beräkning!B55,Beräkning!E55,Beräkning!H55)-Beräkning!L55+AG55-(IF($J55=Blad3!$B$4,Beräkning!O55,0)),0)</f>
        <v>0</v>
      </c>
      <c r="T55" s="99">
        <f>IFERROR(SUM(Beräkning!C55,Beräkning!F55,Beräkning!I55)-Beräkning!M55+AH55-(IF($J55=Blad3!$B$4,Beräkning!P55,0)),0)</f>
        <v>0</v>
      </c>
      <c r="U55" s="100">
        <f>IFERROR(SUM(Beräkning!D55,Beräkning!G55,Beräkning!J55)-Beräkning!N55+AI55-(IF($J55=Blad3!$B$4,Beräkning!Q55,0)),0)</f>
        <v>0</v>
      </c>
      <c r="V55" s="34"/>
      <c r="W55" s="103" t="e">
        <f>Beräkning!B55+Beräkning!E55+Beräkning!H55+Beräkning!A55</f>
        <v>#N/A</v>
      </c>
      <c r="X55" s="28">
        <f>Beräkning!C55+Beräkning!F55+Beräkning!I55</f>
        <v>0</v>
      </c>
      <c r="Y55" s="104">
        <f>Beräkning!D55+Beräkning!G55+Beräkning!J55</f>
        <v>0</v>
      </c>
      <c r="Z55" s="107">
        <f>IFERROR(-(Beräkning!L55+(IF($J55=Blad3!$B$4,Beräkning!O55,0))),0)</f>
        <v>0</v>
      </c>
      <c r="AA55" s="108">
        <f>IFERROR(-(Beräkning!M55+(IF($J55=Blad3!$B$4,Beräkning!P55,0))),0)</f>
        <v>0</v>
      </c>
      <c r="AB55" s="109">
        <f>IFERROR(-(Beräkning!N55+(IF($J55=Blad3!$B$4,Beräkning!Q55,0))),0)</f>
        <v>0</v>
      </c>
      <c r="AC55" s="105">
        <f>(IF($J55=Blad3!$B$5,Beräkning!O55,0))</f>
        <v>0</v>
      </c>
      <c r="AD55" s="27">
        <f>(IF($J55=Blad3!$B$5,Beräkning!P55,0))</f>
        <v>0</v>
      </c>
      <c r="AE55" s="106">
        <f>(IF($J55=Blad3!$B$5,Beräkning!Q55,0))</f>
        <v>0</v>
      </c>
      <c r="AF55" s="34"/>
      <c r="AG55" s="140"/>
      <c r="AH55" s="141"/>
      <c r="AI55" s="142"/>
      <c r="AJ55" s="34"/>
      <c r="AK55" s="34"/>
      <c r="AL55" s="34"/>
      <c r="AM55" s="34"/>
    </row>
    <row r="56" spans="1:39" x14ac:dyDescent="0.3">
      <c r="A56" s="150">
        <v>47</v>
      </c>
      <c r="B56" s="132"/>
      <c r="C56" s="136"/>
      <c r="D56" s="95" cm="1">
        <f t="array" ref="D56">IFERROR(INDEX(Grunddata!$E$3:$E$49,MATCH(B56,Grunddata!$C$3:$C$49,0),0),0)</f>
        <v>0</v>
      </c>
      <c r="E56" s="95">
        <f t="shared" si="1"/>
        <v>0</v>
      </c>
      <c r="F56" s="132"/>
      <c r="G56" s="134">
        <f t="shared" si="2"/>
        <v>0</v>
      </c>
      <c r="H56" s="27" cm="1">
        <f t="array" ref="H56">IFERROR(INDEX(Grunddata!$L$3:$L$49,MATCH(B56,Grunddata!$C$3:$C$49,0),0),0)</f>
        <v>0</v>
      </c>
      <c r="I56" s="27">
        <f t="shared" si="3"/>
        <v>0</v>
      </c>
      <c r="J56" s="137"/>
      <c r="K56" s="34"/>
      <c r="L56" s="136"/>
      <c r="M56" s="146"/>
      <c r="N56" s="136"/>
      <c r="O56" s="148"/>
      <c r="P56" s="132"/>
      <c r="Q56" s="148"/>
      <c r="S56" s="98">
        <f>IFERROR(SUM(Beräkning!A56,Beräkning!B56,Beräkning!E56,Beräkning!H56)-Beräkning!L56+AG56-(IF($J56=Blad3!$B$4,Beräkning!O56,0)),0)</f>
        <v>0</v>
      </c>
      <c r="T56" s="99">
        <f>IFERROR(SUM(Beräkning!C56,Beräkning!F56,Beräkning!I56)-Beräkning!M56+AH56-(IF($J56=Blad3!$B$4,Beräkning!P56,0)),0)</f>
        <v>0</v>
      </c>
      <c r="U56" s="100">
        <f>IFERROR(SUM(Beräkning!D56,Beräkning!G56,Beräkning!J56)-Beräkning!N56+AI56-(IF($J56=Blad3!$B$4,Beräkning!Q56,0)),0)</f>
        <v>0</v>
      </c>
      <c r="V56" s="34"/>
      <c r="W56" s="103" t="e">
        <f>Beräkning!B56+Beräkning!E56+Beräkning!H56+Beräkning!A56</f>
        <v>#N/A</v>
      </c>
      <c r="X56" s="28">
        <f>Beräkning!C56+Beräkning!F56+Beräkning!I56</f>
        <v>0</v>
      </c>
      <c r="Y56" s="104">
        <f>Beräkning!D56+Beräkning!G56+Beräkning!J56</f>
        <v>0</v>
      </c>
      <c r="Z56" s="107">
        <f>IFERROR(-(Beräkning!L56+(IF($J56=Blad3!$B$4,Beräkning!O56,0))),0)</f>
        <v>0</v>
      </c>
      <c r="AA56" s="108">
        <f>IFERROR(-(Beräkning!M56+(IF($J56=Blad3!$B$4,Beräkning!P56,0))),0)</f>
        <v>0</v>
      </c>
      <c r="AB56" s="109">
        <f>IFERROR(-(Beräkning!N56+(IF($J56=Blad3!$B$4,Beräkning!Q56,0))),0)</f>
        <v>0</v>
      </c>
      <c r="AC56" s="105">
        <f>(IF($J56=Blad3!$B$5,Beräkning!O56,0))</f>
        <v>0</v>
      </c>
      <c r="AD56" s="27">
        <f>(IF($J56=Blad3!$B$5,Beräkning!P56,0))</f>
        <v>0</v>
      </c>
      <c r="AE56" s="106">
        <f>(IF($J56=Blad3!$B$5,Beräkning!Q56,0))</f>
        <v>0</v>
      </c>
      <c r="AF56" s="34"/>
      <c r="AG56" s="140"/>
      <c r="AH56" s="141"/>
      <c r="AI56" s="142"/>
      <c r="AJ56" s="34"/>
      <c r="AK56" s="34"/>
      <c r="AL56" s="34"/>
      <c r="AM56" s="34"/>
    </row>
    <row r="57" spans="1:39" x14ac:dyDescent="0.3">
      <c r="A57" s="150">
        <v>48</v>
      </c>
      <c r="B57" s="132"/>
      <c r="C57" s="136"/>
      <c r="D57" s="95" cm="1">
        <f t="array" ref="D57">IFERROR(INDEX(Grunddata!$E$3:$E$49,MATCH(B57,Grunddata!$C$3:$C$49,0),0),0)</f>
        <v>0</v>
      </c>
      <c r="E57" s="95">
        <f t="shared" si="1"/>
        <v>0</v>
      </c>
      <c r="F57" s="132"/>
      <c r="G57" s="134">
        <f t="shared" si="2"/>
        <v>0</v>
      </c>
      <c r="H57" s="27" cm="1">
        <f t="array" ref="H57">IFERROR(INDEX(Grunddata!$L$3:$L$49,MATCH(B57,Grunddata!$C$3:$C$49,0),0),0)</f>
        <v>0</v>
      </c>
      <c r="I57" s="27">
        <f t="shared" si="3"/>
        <v>0</v>
      </c>
      <c r="J57" s="137"/>
      <c r="K57" s="34"/>
      <c r="L57" s="136"/>
      <c r="M57" s="146"/>
      <c r="N57" s="136"/>
      <c r="O57" s="148"/>
      <c r="P57" s="132"/>
      <c r="Q57" s="148"/>
      <c r="S57" s="98">
        <f>IFERROR(SUM(Beräkning!A57,Beräkning!B57,Beräkning!E57,Beräkning!H57)-Beräkning!L57+AG57-(IF($J57=Blad3!$B$4,Beräkning!O57,0)),0)</f>
        <v>0</v>
      </c>
      <c r="T57" s="99">
        <f>IFERROR(SUM(Beräkning!C57,Beräkning!F57,Beräkning!I57)-Beräkning!M57+AH57-(IF($J57=Blad3!$B$4,Beräkning!P57,0)),0)</f>
        <v>0</v>
      </c>
      <c r="U57" s="100">
        <f>IFERROR(SUM(Beräkning!D57,Beräkning!G57,Beräkning!J57)-Beräkning!N57+AI57-(IF($J57=Blad3!$B$4,Beräkning!Q57,0)),0)</f>
        <v>0</v>
      </c>
      <c r="V57" s="34"/>
      <c r="W57" s="103" t="e">
        <f>Beräkning!B57+Beräkning!E57+Beräkning!H57+Beräkning!A57</f>
        <v>#N/A</v>
      </c>
      <c r="X57" s="28">
        <f>Beräkning!C57+Beräkning!F57+Beräkning!I57</f>
        <v>0</v>
      </c>
      <c r="Y57" s="104">
        <f>Beräkning!D57+Beräkning!G57+Beräkning!J57</f>
        <v>0</v>
      </c>
      <c r="Z57" s="107">
        <f>IFERROR(-(Beräkning!L57+(IF($J57=Blad3!$B$4,Beräkning!O57,0))),0)</f>
        <v>0</v>
      </c>
      <c r="AA57" s="108">
        <f>IFERROR(-(Beräkning!M57+(IF($J57=Blad3!$B$4,Beräkning!P57,0))),0)</f>
        <v>0</v>
      </c>
      <c r="AB57" s="109">
        <f>IFERROR(-(Beräkning!N57+(IF($J57=Blad3!$B$4,Beräkning!Q57,0))),0)</f>
        <v>0</v>
      </c>
      <c r="AC57" s="105">
        <f>(IF($J57=Blad3!$B$5,Beräkning!O57,0))</f>
        <v>0</v>
      </c>
      <c r="AD57" s="27">
        <f>(IF($J57=Blad3!$B$5,Beräkning!P57,0))</f>
        <v>0</v>
      </c>
      <c r="AE57" s="106">
        <f>(IF($J57=Blad3!$B$5,Beräkning!Q57,0))</f>
        <v>0</v>
      </c>
      <c r="AF57" s="34"/>
      <c r="AG57" s="140"/>
      <c r="AH57" s="141"/>
      <c r="AI57" s="142"/>
      <c r="AJ57" s="34"/>
      <c r="AK57" s="34"/>
      <c r="AL57" s="34"/>
      <c r="AM57" s="34"/>
    </row>
    <row r="58" spans="1:39" x14ac:dyDescent="0.3">
      <c r="A58" s="150">
        <v>49</v>
      </c>
      <c r="B58" s="132"/>
      <c r="C58" s="136"/>
      <c r="D58" s="95" cm="1">
        <f t="array" ref="D58">IFERROR(INDEX(Grunddata!$E$3:$E$49,MATCH(B58,Grunddata!$C$3:$C$49,0),0),0)</f>
        <v>0</v>
      </c>
      <c r="E58" s="95">
        <f t="shared" si="1"/>
        <v>0</v>
      </c>
      <c r="F58" s="132"/>
      <c r="G58" s="134">
        <f t="shared" si="2"/>
        <v>0</v>
      </c>
      <c r="H58" s="27" cm="1">
        <f t="array" ref="H58">IFERROR(INDEX(Grunddata!$L$3:$L$49,MATCH(B58,Grunddata!$C$3:$C$49,0),0),0)</f>
        <v>0</v>
      </c>
      <c r="I58" s="27">
        <f t="shared" si="3"/>
        <v>0</v>
      </c>
      <c r="J58" s="137"/>
      <c r="K58" s="34"/>
      <c r="L58" s="136"/>
      <c r="M58" s="146"/>
      <c r="N58" s="136"/>
      <c r="O58" s="148"/>
      <c r="P58" s="132"/>
      <c r="Q58" s="148"/>
      <c r="S58" s="98">
        <f>IFERROR(SUM(Beräkning!A58,Beräkning!B58,Beräkning!E58,Beräkning!H58)-Beräkning!L58+AG58-(IF($J58=Blad3!$B$4,Beräkning!O58,0)),0)</f>
        <v>0</v>
      </c>
      <c r="T58" s="99">
        <f>IFERROR(SUM(Beräkning!C58,Beräkning!F58,Beräkning!I58)-Beräkning!M58+AH58-(IF($J58=Blad3!$B$4,Beräkning!P58,0)),0)</f>
        <v>0</v>
      </c>
      <c r="U58" s="100">
        <f>IFERROR(SUM(Beräkning!D58,Beräkning!G58,Beräkning!J58)-Beräkning!N58+AI58-(IF($J58=Blad3!$B$4,Beräkning!Q58,0)),0)</f>
        <v>0</v>
      </c>
      <c r="V58" s="34"/>
      <c r="W58" s="103" t="e">
        <f>Beräkning!B58+Beräkning!E58+Beräkning!H58+Beräkning!A58</f>
        <v>#N/A</v>
      </c>
      <c r="X58" s="28">
        <f>Beräkning!C58+Beräkning!F58+Beräkning!I58</f>
        <v>0</v>
      </c>
      <c r="Y58" s="104">
        <f>Beräkning!D58+Beräkning!G58+Beräkning!J58</f>
        <v>0</v>
      </c>
      <c r="Z58" s="107">
        <f>IFERROR(-(Beräkning!L58+(IF($J58=Blad3!$B$4,Beräkning!O58,0))),0)</f>
        <v>0</v>
      </c>
      <c r="AA58" s="108">
        <f>IFERROR(-(Beräkning!M58+(IF($J58=Blad3!$B$4,Beräkning!P58,0))),0)</f>
        <v>0</v>
      </c>
      <c r="AB58" s="109">
        <f>IFERROR(-(Beräkning!N58+(IF($J58=Blad3!$B$4,Beräkning!Q58,0))),0)</f>
        <v>0</v>
      </c>
      <c r="AC58" s="105">
        <f>(IF($J58=Blad3!$B$5,Beräkning!O58,0))</f>
        <v>0</v>
      </c>
      <c r="AD58" s="27">
        <f>(IF($J58=Blad3!$B$5,Beräkning!P58,0))</f>
        <v>0</v>
      </c>
      <c r="AE58" s="106">
        <f>(IF($J58=Blad3!$B$5,Beräkning!Q58,0))</f>
        <v>0</v>
      </c>
      <c r="AF58" s="34"/>
      <c r="AG58" s="140"/>
      <c r="AH58" s="141"/>
      <c r="AI58" s="142"/>
      <c r="AJ58" s="34"/>
      <c r="AK58" s="34"/>
      <c r="AL58" s="34"/>
      <c r="AM58" s="34"/>
    </row>
    <row r="59" spans="1:39" x14ac:dyDescent="0.3">
      <c r="A59" s="150">
        <v>50</v>
      </c>
      <c r="B59" s="132"/>
      <c r="C59" s="136"/>
      <c r="D59" s="95" cm="1">
        <f t="array" ref="D59">IFERROR(INDEX(Grunddata!$E$3:$E$49,MATCH(B59,Grunddata!$C$3:$C$49,0),0),0)</f>
        <v>0</v>
      </c>
      <c r="E59" s="95">
        <f t="shared" si="1"/>
        <v>0</v>
      </c>
      <c r="F59" s="132"/>
      <c r="G59" s="134">
        <f t="shared" si="2"/>
        <v>0</v>
      </c>
      <c r="H59" s="27" cm="1">
        <f t="array" ref="H59">IFERROR(INDEX(Grunddata!$L$3:$L$49,MATCH(B59,Grunddata!$C$3:$C$49,0),0),0)</f>
        <v>0</v>
      </c>
      <c r="I59" s="27">
        <f t="shared" si="3"/>
        <v>0</v>
      </c>
      <c r="J59" s="137"/>
      <c r="K59" s="34"/>
      <c r="L59" s="136"/>
      <c r="M59" s="146"/>
      <c r="N59" s="136"/>
      <c r="O59" s="148"/>
      <c r="P59" s="132"/>
      <c r="Q59" s="148"/>
      <c r="S59" s="98">
        <f>IFERROR(SUM(Beräkning!A59,Beräkning!B59,Beräkning!E59,Beräkning!H59)-Beräkning!L59+AG59-(IF($J59=Blad3!$B$4,Beräkning!O59,0)),0)</f>
        <v>0</v>
      </c>
      <c r="T59" s="99">
        <f>IFERROR(SUM(Beräkning!C59,Beräkning!F59,Beräkning!I59)-Beräkning!M59+AH59-(IF($J59=Blad3!$B$4,Beräkning!P59,0)),0)</f>
        <v>0</v>
      </c>
      <c r="U59" s="100">
        <f>IFERROR(SUM(Beräkning!D59,Beräkning!G59,Beräkning!J59)-Beräkning!N59+AI59-(IF($J59=Blad3!$B$4,Beräkning!Q59,0)),0)</f>
        <v>0</v>
      </c>
      <c r="V59" s="34"/>
      <c r="W59" s="103" t="e">
        <f>Beräkning!B59+Beräkning!E59+Beräkning!H59+Beräkning!A59</f>
        <v>#N/A</v>
      </c>
      <c r="X59" s="28">
        <f>Beräkning!C59+Beräkning!F59+Beräkning!I59</f>
        <v>0</v>
      </c>
      <c r="Y59" s="104">
        <f>Beräkning!D59+Beräkning!G59+Beräkning!J59</f>
        <v>0</v>
      </c>
      <c r="Z59" s="107">
        <f>IFERROR(-(Beräkning!L59+(IF($J59=Blad3!$B$4,Beräkning!O59,0))),0)</f>
        <v>0</v>
      </c>
      <c r="AA59" s="108">
        <f>IFERROR(-(Beräkning!M59+(IF($J59=Blad3!$B$4,Beräkning!P59,0))),0)</f>
        <v>0</v>
      </c>
      <c r="AB59" s="109">
        <f>IFERROR(-(Beräkning!N59+(IF($J59=Blad3!$B$4,Beräkning!Q59,0))),0)</f>
        <v>0</v>
      </c>
      <c r="AC59" s="105">
        <f>(IF($J59=Blad3!$B$5,Beräkning!O59,0))</f>
        <v>0</v>
      </c>
      <c r="AD59" s="27">
        <f>(IF($J59=Blad3!$B$5,Beräkning!P59,0))</f>
        <v>0</v>
      </c>
      <c r="AE59" s="106">
        <f>(IF($J59=Blad3!$B$5,Beräkning!Q59,0))</f>
        <v>0</v>
      </c>
      <c r="AF59" s="34"/>
      <c r="AG59" s="140"/>
      <c r="AH59" s="141"/>
      <c r="AI59" s="142"/>
      <c r="AJ59" s="34"/>
      <c r="AK59" s="34"/>
      <c r="AL59" s="34"/>
      <c r="AM59" s="34"/>
    </row>
    <row r="60" spans="1:39" x14ac:dyDescent="0.3">
      <c r="A60" s="150">
        <v>51</v>
      </c>
      <c r="B60" s="132"/>
      <c r="C60" s="136"/>
      <c r="D60" s="95" cm="1">
        <f t="array" ref="D60">IFERROR(INDEX(Grunddata!$E$3:$E$49,MATCH(B60,Grunddata!$C$3:$C$49,0),0),0)</f>
        <v>0</v>
      </c>
      <c r="E60" s="95">
        <f t="shared" si="1"/>
        <v>0</v>
      </c>
      <c r="F60" s="132"/>
      <c r="G60" s="134">
        <f t="shared" si="2"/>
        <v>0</v>
      </c>
      <c r="H60" s="27" cm="1">
        <f t="array" ref="H60">IFERROR(INDEX(Grunddata!$L$3:$L$49,MATCH(B60,Grunddata!$C$3:$C$49,0),0),0)</f>
        <v>0</v>
      </c>
      <c r="I60" s="27">
        <f t="shared" si="3"/>
        <v>0</v>
      </c>
      <c r="J60" s="137"/>
      <c r="K60" s="34"/>
      <c r="L60" s="136"/>
      <c r="M60" s="146"/>
      <c r="N60" s="136"/>
      <c r="O60" s="148"/>
      <c r="P60" s="132"/>
      <c r="Q60" s="148"/>
      <c r="S60" s="98">
        <f>IFERROR(SUM(Beräkning!A60,Beräkning!B60,Beräkning!E60,Beräkning!H60)-Beräkning!L60+AG60-(IF($J60=Blad3!$B$4,Beräkning!O60,0)),0)</f>
        <v>0</v>
      </c>
      <c r="T60" s="99">
        <f>IFERROR(SUM(Beräkning!C60,Beräkning!F60,Beräkning!I60)-Beräkning!M60+AH60-(IF($J60=Blad3!$B$4,Beräkning!P60,0)),0)</f>
        <v>0</v>
      </c>
      <c r="U60" s="100">
        <f>IFERROR(SUM(Beräkning!D60,Beräkning!G60,Beräkning!J60)-Beräkning!N60+AI60-(IF($J60=Blad3!$B$4,Beräkning!Q60,0)),0)</f>
        <v>0</v>
      </c>
      <c r="V60" s="34"/>
      <c r="W60" s="103" t="e">
        <f>Beräkning!B60+Beräkning!E60+Beräkning!H60+Beräkning!A60</f>
        <v>#N/A</v>
      </c>
      <c r="X60" s="28">
        <f>Beräkning!C60+Beräkning!F60+Beräkning!I60</f>
        <v>0</v>
      </c>
      <c r="Y60" s="104">
        <f>Beräkning!D60+Beräkning!G60+Beräkning!J60</f>
        <v>0</v>
      </c>
      <c r="Z60" s="107">
        <f>IFERROR(-(Beräkning!L60+(IF($J60=Blad3!$B$4,Beräkning!O60,0))),0)</f>
        <v>0</v>
      </c>
      <c r="AA60" s="108">
        <f>IFERROR(-(Beräkning!M60+(IF($J60=Blad3!$B$4,Beräkning!P60,0))),0)</f>
        <v>0</v>
      </c>
      <c r="AB60" s="109">
        <f>IFERROR(-(Beräkning!N60+(IF($J60=Blad3!$B$4,Beräkning!Q60,0))),0)</f>
        <v>0</v>
      </c>
      <c r="AC60" s="105">
        <f>(IF($J60=Blad3!$B$5,Beräkning!O60,0))</f>
        <v>0</v>
      </c>
      <c r="AD60" s="27">
        <f>(IF($J60=Blad3!$B$5,Beräkning!P60,0))</f>
        <v>0</v>
      </c>
      <c r="AE60" s="106">
        <f>(IF($J60=Blad3!$B$5,Beräkning!Q60,0))</f>
        <v>0</v>
      </c>
      <c r="AF60" s="34"/>
      <c r="AG60" s="140"/>
      <c r="AH60" s="141"/>
      <c r="AI60" s="142"/>
      <c r="AJ60" s="34"/>
      <c r="AK60" s="34"/>
      <c r="AL60" s="34"/>
      <c r="AM60" s="34"/>
    </row>
    <row r="61" spans="1:39" x14ac:dyDescent="0.3">
      <c r="A61" s="150">
        <v>52</v>
      </c>
      <c r="B61" s="132"/>
      <c r="C61" s="136"/>
      <c r="D61" s="95" cm="1">
        <f t="array" ref="D61">IFERROR(INDEX(Grunddata!$E$3:$E$49,MATCH(B61,Grunddata!$C$3:$C$49,0),0),0)</f>
        <v>0</v>
      </c>
      <c r="E61" s="95">
        <f t="shared" si="1"/>
        <v>0</v>
      </c>
      <c r="F61" s="132"/>
      <c r="G61" s="134">
        <f t="shared" si="2"/>
        <v>0</v>
      </c>
      <c r="H61" s="27" cm="1">
        <f t="array" ref="H61">IFERROR(INDEX(Grunddata!$L$3:$L$49,MATCH(B61,Grunddata!$C$3:$C$49,0),0),0)</f>
        <v>0</v>
      </c>
      <c r="I61" s="27">
        <f t="shared" si="3"/>
        <v>0</v>
      </c>
      <c r="J61" s="137"/>
      <c r="K61" s="34"/>
      <c r="L61" s="136"/>
      <c r="M61" s="146"/>
      <c r="N61" s="136"/>
      <c r="O61" s="148"/>
      <c r="P61" s="132"/>
      <c r="Q61" s="148"/>
      <c r="S61" s="98">
        <f>IFERROR(SUM(Beräkning!A61,Beräkning!B61,Beräkning!E61,Beräkning!H61)-Beräkning!L61+AG61-(IF($J61=Blad3!$B$4,Beräkning!O61,0)),0)</f>
        <v>0</v>
      </c>
      <c r="T61" s="99">
        <f>IFERROR(SUM(Beräkning!C61,Beräkning!F61,Beräkning!I61)-Beräkning!M61+AH61-(IF($J61=Blad3!$B$4,Beräkning!P61,0)),0)</f>
        <v>0</v>
      </c>
      <c r="U61" s="100">
        <f>IFERROR(SUM(Beräkning!D61,Beräkning!G61,Beräkning!J61)-Beräkning!N61+AI61-(IF($J61=Blad3!$B$4,Beräkning!Q61,0)),0)</f>
        <v>0</v>
      </c>
      <c r="V61" s="34"/>
      <c r="W61" s="103" t="e">
        <f>Beräkning!B61+Beräkning!E61+Beräkning!H61+Beräkning!A61</f>
        <v>#N/A</v>
      </c>
      <c r="X61" s="28">
        <f>Beräkning!C61+Beräkning!F61+Beräkning!I61</f>
        <v>0</v>
      </c>
      <c r="Y61" s="104">
        <f>Beräkning!D61+Beräkning!G61+Beräkning!J61</f>
        <v>0</v>
      </c>
      <c r="Z61" s="107">
        <f>IFERROR(-(Beräkning!L61+(IF($J61=Blad3!$B$4,Beräkning!O61,0))),0)</f>
        <v>0</v>
      </c>
      <c r="AA61" s="108">
        <f>IFERROR(-(Beräkning!M61+(IF($J61=Blad3!$B$4,Beräkning!P61,0))),0)</f>
        <v>0</v>
      </c>
      <c r="AB61" s="109">
        <f>IFERROR(-(Beräkning!N61+(IF($J61=Blad3!$B$4,Beräkning!Q61,0))),0)</f>
        <v>0</v>
      </c>
      <c r="AC61" s="105">
        <f>(IF($J61=Blad3!$B$5,Beräkning!O61,0))</f>
        <v>0</v>
      </c>
      <c r="AD61" s="27">
        <f>(IF($J61=Blad3!$B$5,Beräkning!P61,0))</f>
        <v>0</v>
      </c>
      <c r="AE61" s="106">
        <f>(IF($J61=Blad3!$B$5,Beräkning!Q61,0))</f>
        <v>0</v>
      </c>
      <c r="AF61" s="34"/>
      <c r="AG61" s="140"/>
      <c r="AH61" s="141"/>
      <c r="AI61" s="142"/>
      <c r="AJ61" s="34"/>
      <c r="AK61" s="34"/>
      <c r="AL61" s="34"/>
      <c r="AM61" s="34"/>
    </row>
    <row r="62" spans="1:39" x14ac:dyDescent="0.3">
      <c r="A62" s="150">
        <v>53</v>
      </c>
      <c r="B62" s="132"/>
      <c r="C62" s="136"/>
      <c r="D62" s="95" cm="1">
        <f t="array" ref="D62">IFERROR(INDEX(Grunddata!$E$3:$E$49,MATCH(B62,Grunddata!$C$3:$C$49,0),0),0)</f>
        <v>0</v>
      </c>
      <c r="E62" s="95">
        <f t="shared" si="1"/>
        <v>0</v>
      </c>
      <c r="F62" s="132"/>
      <c r="G62" s="134">
        <f t="shared" si="2"/>
        <v>0</v>
      </c>
      <c r="H62" s="27" cm="1">
        <f t="array" ref="H62">IFERROR(INDEX(Grunddata!$L$3:$L$49,MATCH(B62,Grunddata!$C$3:$C$49,0),0),0)</f>
        <v>0</v>
      </c>
      <c r="I62" s="27">
        <f t="shared" si="3"/>
        <v>0</v>
      </c>
      <c r="J62" s="137"/>
      <c r="K62" s="34"/>
      <c r="L62" s="136"/>
      <c r="M62" s="146"/>
      <c r="N62" s="136"/>
      <c r="O62" s="148"/>
      <c r="P62" s="132"/>
      <c r="Q62" s="148"/>
      <c r="S62" s="98">
        <f>IFERROR(SUM(Beräkning!A62,Beräkning!B62,Beräkning!E62,Beräkning!H62)-Beräkning!L62+AG62-(IF($J62=Blad3!$B$4,Beräkning!O62,0)),0)</f>
        <v>0</v>
      </c>
      <c r="T62" s="99">
        <f>IFERROR(SUM(Beräkning!C62,Beräkning!F62,Beräkning!I62)-Beräkning!M62+AH62-(IF($J62=Blad3!$B$4,Beräkning!P62,0)),0)</f>
        <v>0</v>
      </c>
      <c r="U62" s="100">
        <f>IFERROR(SUM(Beräkning!D62,Beräkning!G62,Beräkning!J62)-Beräkning!N62+AI62-(IF($J62=Blad3!$B$4,Beräkning!Q62,0)),0)</f>
        <v>0</v>
      </c>
      <c r="V62" s="34"/>
      <c r="W62" s="103" t="e">
        <f>Beräkning!B62+Beräkning!E62+Beräkning!H62+Beräkning!A62</f>
        <v>#N/A</v>
      </c>
      <c r="X62" s="28">
        <f>Beräkning!C62+Beräkning!F62+Beräkning!I62</f>
        <v>0</v>
      </c>
      <c r="Y62" s="104">
        <f>Beräkning!D62+Beräkning!G62+Beräkning!J62</f>
        <v>0</v>
      </c>
      <c r="Z62" s="107">
        <f>IFERROR(-(Beräkning!L62+(IF($J62=Blad3!$B$4,Beräkning!O62,0))),0)</f>
        <v>0</v>
      </c>
      <c r="AA62" s="108">
        <f>IFERROR(-(Beräkning!M62+(IF($J62=Blad3!$B$4,Beräkning!P62,0))),0)</f>
        <v>0</v>
      </c>
      <c r="AB62" s="109">
        <f>IFERROR(-(Beräkning!N62+(IF($J62=Blad3!$B$4,Beräkning!Q62,0))),0)</f>
        <v>0</v>
      </c>
      <c r="AC62" s="105">
        <f>(IF($J62=Blad3!$B$5,Beräkning!O62,0))</f>
        <v>0</v>
      </c>
      <c r="AD62" s="27">
        <f>(IF($J62=Blad3!$B$5,Beräkning!P62,0))</f>
        <v>0</v>
      </c>
      <c r="AE62" s="106">
        <f>(IF($J62=Blad3!$B$5,Beräkning!Q62,0))</f>
        <v>0</v>
      </c>
      <c r="AF62" s="34"/>
      <c r="AG62" s="140"/>
      <c r="AH62" s="141"/>
      <c r="AI62" s="142"/>
      <c r="AJ62" s="34"/>
      <c r="AK62" s="34"/>
      <c r="AL62" s="34"/>
      <c r="AM62" s="34"/>
    </row>
    <row r="63" spans="1:39" x14ac:dyDescent="0.3">
      <c r="A63" s="150">
        <v>54</v>
      </c>
      <c r="B63" s="132"/>
      <c r="C63" s="136"/>
      <c r="D63" s="95" cm="1">
        <f t="array" ref="D63">IFERROR(INDEX(Grunddata!$E$3:$E$49,MATCH(B63,Grunddata!$C$3:$C$49,0),0),0)</f>
        <v>0</v>
      </c>
      <c r="E63" s="95">
        <f t="shared" si="1"/>
        <v>0</v>
      </c>
      <c r="F63" s="132"/>
      <c r="G63" s="134">
        <f t="shared" si="2"/>
        <v>0</v>
      </c>
      <c r="H63" s="27" cm="1">
        <f t="array" ref="H63">IFERROR(INDEX(Grunddata!$L$3:$L$49,MATCH(B63,Grunddata!$C$3:$C$49,0),0),0)</f>
        <v>0</v>
      </c>
      <c r="I63" s="27">
        <f t="shared" si="3"/>
        <v>0</v>
      </c>
      <c r="J63" s="137"/>
      <c r="K63" s="34"/>
      <c r="L63" s="136"/>
      <c r="M63" s="146"/>
      <c r="N63" s="136"/>
      <c r="O63" s="148"/>
      <c r="P63" s="132"/>
      <c r="Q63" s="148"/>
      <c r="S63" s="98">
        <f>IFERROR(SUM(Beräkning!A63,Beräkning!B63,Beräkning!E63,Beräkning!H63)-Beräkning!L63+AG63-(IF($J63=Blad3!$B$4,Beräkning!O63,0)),0)</f>
        <v>0</v>
      </c>
      <c r="T63" s="99">
        <f>IFERROR(SUM(Beräkning!C63,Beräkning!F63,Beräkning!I63)-Beräkning!M63+AH63-(IF($J63=Blad3!$B$4,Beräkning!P63,0)),0)</f>
        <v>0</v>
      </c>
      <c r="U63" s="100">
        <f>IFERROR(SUM(Beräkning!D63,Beräkning!G63,Beräkning!J63)-Beräkning!N63+AI63-(IF($J63=Blad3!$B$4,Beräkning!Q63,0)),0)</f>
        <v>0</v>
      </c>
      <c r="V63" s="34"/>
      <c r="W63" s="103" t="e">
        <f>Beräkning!B63+Beräkning!E63+Beräkning!H63+Beräkning!A63</f>
        <v>#N/A</v>
      </c>
      <c r="X63" s="28">
        <f>Beräkning!C63+Beräkning!F63+Beräkning!I63</f>
        <v>0</v>
      </c>
      <c r="Y63" s="104">
        <f>Beräkning!D63+Beräkning!G63+Beräkning!J63</f>
        <v>0</v>
      </c>
      <c r="Z63" s="107">
        <f>IFERROR(-(Beräkning!L63+(IF($J63=Blad3!$B$4,Beräkning!O63,0))),0)</f>
        <v>0</v>
      </c>
      <c r="AA63" s="108">
        <f>IFERROR(-(Beräkning!M63+(IF($J63=Blad3!$B$4,Beräkning!P63,0))),0)</f>
        <v>0</v>
      </c>
      <c r="AB63" s="109">
        <f>IFERROR(-(Beräkning!N63+(IF($J63=Blad3!$B$4,Beräkning!Q63,0))),0)</f>
        <v>0</v>
      </c>
      <c r="AC63" s="105">
        <f>(IF($J63=Blad3!$B$5,Beräkning!O63,0))</f>
        <v>0</v>
      </c>
      <c r="AD63" s="27">
        <f>(IF($J63=Blad3!$B$5,Beräkning!P63,0))</f>
        <v>0</v>
      </c>
      <c r="AE63" s="106">
        <f>(IF($J63=Blad3!$B$5,Beräkning!Q63,0))</f>
        <v>0</v>
      </c>
      <c r="AF63" s="34"/>
      <c r="AG63" s="140"/>
      <c r="AH63" s="141"/>
      <c r="AI63" s="142"/>
      <c r="AJ63" s="34"/>
      <c r="AK63" s="34"/>
      <c r="AL63" s="34"/>
      <c r="AM63" s="34"/>
    </row>
    <row r="64" spans="1:39" x14ac:dyDescent="0.3">
      <c r="A64" s="150">
        <v>55</v>
      </c>
      <c r="B64" s="132"/>
      <c r="C64" s="136"/>
      <c r="D64" s="95" cm="1">
        <f t="array" ref="D64">IFERROR(INDEX(Grunddata!$E$3:$E$49,MATCH(B64,Grunddata!$C$3:$C$49,0),0),0)</f>
        <v>0</v>
      </c>
      <c r="E64" s="95">
        <f t="shared" si="1"/>
        <v>0</v>
      </c>
      <c r="F64" s="132"/>
      <c r="G64" s="134">
        <f t="shared" si="2"/>
        <v>0</v>
      </c>
      <c r="H64" s="27" cm="1">
        <f t="array" ref="H64">IFERROR(INDEX(Grunddata!$L$3:$L$49,MATCH(B64,Grunddata!$C$3:$C$49,0),0),0)</f>
        <v>0</v>
      </c>
      <c r="I64" s="27">
        <f t="shared" si="3"/>
        <v>0</v>
      </c>
      <c r="J64" s="137"/>
      <c r="K64" s="34"/>
      <c r="L64" s="136"/>
      <c r="M64" s="146"/>
      <c r="N64" s="136"/>
      <c r="O64" s="148"/>
      <c r="P64" s="132"/>
      <c r="Q64" s="148"/>
      <c r="S64" s="98">
        <f>IFERROR(SUM(Beräkning!A64,Beräkning!B64,Beräkning!E64,Beräkning!H64)-Beräkning!L64+AG64-(IF($J64=Blad3!$B$4,Beräkning!O64,0)),0)</f>
        <v>0</v>
      </c>
      <c r="T64" s="99">
        <f>IFERROR(SUM(Beräkning!C64,Beräkning!F64,Beräkning!I64)-Beräkning!M64+AH64-(IF($J64=Blad3!$B$4,Beräkning!P64,0)),0)</f>
        <v>0</v>
      </c>
      <c r="U64" s="100">
        <f>IFERROR(SUM(Beräkning!D64,Beräkning!G64,Beräkning!J64)-Beräkning!N64+AI64-(IF($J64=Blad3!$B$4,Beräkning!Q64,0)),0)</f>
        <v>0</v>
      </c>
      <c r="V64" s="34"/>
      <c r="W64" s="103" t="e">
        <f>Beräkning!B64+Beräkning!E64+Beräkning!H64+Beräkning!A64</f>
        <v>#N/A</v>
      </c>
      <c r="X64" s="28">
        <f>Beräkning!C64+Beräkning!F64+Beräkning!I64</f>
        <v>0</v>
      </c>
      <c r="Y64" s="104">
        <f>Beräkning!D64+Beräkning!G64+Beräkning!J64</f>
        <v>0</v>
      </c>
      <c r="Z64" s="107">
        <f>IFERROR(-(Beräkning!L64+(IF($J64=Blad3!$B$4,Beräkning!O64,0))),0)</f>
        <v>0</v>
      </c>
      <c r="AA64" s="108">
        <f>IFERROR(-(Beräkning!M64+(IF($J64=Blad3!$B$4,Beräkning!P64,0))),0)</f>
        <v>0</v>
      </c>
      <c r="AB64" s="109">
        <f>IFERROR(-(Beräkning!N64+(IF($J64=Blad3!$B$4,Beräkning!Q64,0))),0)</f>
        <v>0</v>
      </c>
      <c r="AC64" s="105">
        <f>(IF($J64=Blad3!$B$5,Beräkning!O64,0))</f>
        <v>0</v>
      </c>
      <c r="AD64" s="27">
        <f>(IF($J64=Blad3!$B$5,Beräkning!P64,0))</f>
        <v>0</v>
      </c>
      <c r="AE64" s="106">
        <f>(IF($J64=Blad3!$B$5,Beräkning!Q64,0))</f>
        <v>0</v>
      </c>
      <c r="AF64" s="34"/>
      <c r="AG64" s="140"/>
      <c r="AH64" s="141"/>
      <c r="AI64" s="142"/>
      <c r="AJ64" s="34"/>
      <c r="AK64" s="34"/>
      <c r="AL64" s="34"/>
      <c r="AM64" s="34"/>
    </row>
    <row r="65" spans="1:39" x14ac:dyDescent="0.3">
      <c r="A65" s="150">
        <v>56</v>
      </c>
      <c r="B65" s="132"/>
      <c r="C65" s="136"/>
      <c r="D65" s="95" cm="1">
        <f t="array" ref="D65">IFERROR(INDEX(Grunddata!$E$3:$E$49,MATCH(B65,Grunddata!$C$3:$C$49,0),0),0)</f>
        <v>0</v>
      </c>
      <c r="E65" s="95">
        <f t="shared" si="1"/>
        <v>0</v>
      </c>
      <c r="F65" s="132"/>
      <c r="G65" s="134">
        <f t="shared" si="2"/>
        <v>0</v>
      </c>
      <c r="H65" s="27" cm="1">
        <f t="array" ref="H65">IFERROR(INDEX(Grunddata!$L$3:$L$49,MATCH(B65,Grunddata!$C$3:$C$49,0),0),0)</f>
        <v>0</v>
      </c>
      <c r="I65" s="27">
        <f t="shared" si="3"/>
        <v>0</v>
      </c>
      <c r="J65" s="137"/>
      <c r="K65" s="34"/>
      <c r="L65" s="136"/>
      <c r="M65" s="146"/>
      <c r="N65" s="136"/>
      <c r="O65" s="148"/>
      <c r="P65" s="132"/>
      <c r="Q65" s="148"/>
      <c r="S65" s="98">
        <f>IFERROR(SUM(Beräkning!A65,Beräkning!B65,Beräkning!E65,Beräkning!H65)-Beräkning!L65+AG65-(IF($J65=Blad3!$B$4,Beräkning!O65,0)),0)</f>
        <v>0</v>
      </c>
      <c r="T65" s="99">
        <f>IFERROR(SUM(Beräkning!C65,Beräkning!F65,Beräkning!I65)-Beräkning!M65+AH65-(IF($J65=Blad3!$B$4,Beräkning!P65,0)),0)</f>
        <v>0</v>
      </c>
      <c r="U65" s="100">
        <f>IFERROR(SUM(Beräkning!D65,Beräkning!G65,Beräkning!J65)-Beräkning!N65+AI65-(IF($J65=Blad3!$B$4,Beräkning!Q65,0)),0)</f>
        <v>0</v>
      </c>
      <c r="V65" s="34"/>
      <c r="W65" s="103" t="e">
        <f>Beräkning!B65+Beräkning!E65+Beräkning!H65+Beräkning!A65</f>
        <v>#N/A</v>
      </c>
      <c r="X65" s="28">
        <f>Beräkning!C65+Beräkning!F65+Beräkning!I65</f>
        <v>0</v>
      </c>
      <c r="Y65" s="104">
        <f>Beräkning!D65+Beräkning!G65+Beräkning!J65</f>
        <v>0</v>
      </c>
      <c r="Z65" s="107">
        <f>IFERROR(-(Beräkning!L65+(IF($J65=Blad3!$B$4,Beräkning!O65,0))),0)</f>
        <v>0</v>
      </c>
      <c r="AA65" s="108">
        <f>IFERROR(-(Beräkning!M65+(IF($J65=Blad3!$B$4,Beräkning!P65,0))),0)</f>
        <v>0</v>
      </c>
      <c r="AB65" s="109">
        <f>IFERROR(-(Beräkning!N65+(IF($J65=Blad3!$B$4,Beräkning!Q65,0))),0)</f>
        <v>0</v>
      </c>
      <c r="AC65" s="105">
        <f>(IF($J65=Blad3!$B$5,Beräkning!O65,0))</f>
        <v>0</v>
      </c>
      <c r="AD65" s="27">
        <f>(IF($J65=Blad3!$B$5,Beräkning!P65,0))</f>
        <v>0</v>
      </c>
      <c r="AE65" s="106">
        <f>(IF($J65=Blad3!$B$5,Beräkning!Q65,0))</f>
        <v>0</v>
      </c>
      <c r="AF65" s="34"/>
      <c r="AG65" s="140"/>
      <c r="AH65" s="141"/>
      <c r="AI65" s="142"/>
      <c r="AJ65" s="34"/>
      <c r="AK65" s="34"/>
      <c r="AL65" s="34"/>
      <c r="AM65" s="34"/>
    </row>
    <row r="66" spans="1:39" x14ac:dyDescent="0.3">
      <c r="A66" s="150">
        <v>57</v>
      </c>
      <c r="B66" s="132"/>
      <c r="C66" s="136"/>
      <c r="D66" s="95" cm="1">
        <f t="array" ref="D66">IFERROR(INDEX(Grunddata!$E$3:$E$49,MATCH(B66,Grunddata!$C$3:$C$49,0),0),0)</f>
        <v>0</v>
      </c>
      <c r="E66" s="95">
        <f t="shared" si="1"/>
        <v>0</v>
      </c>
      <c r="F66" s="132"/>
      <c r="G66" s="134">
        <f t="shared" si="2"/>
        <v>0</v>
      </c>
      <c r="H66" s="27" cm="1">
        <f t="array" ref="H66">IFERROR(INDEX(Grunddata!$L$3:$L$49,MATCH(B66,Grunddata!$C$3:$C$49,0),0),0)</f>
        <v>0</v>
      </c>
      <c r="I66" s="27">
        <f t="shared" si="3"/>
        <v>0</v>
      </c>
      <c r="J66" s="137"/>
      <c r="K66" s="34"/>
      <c r="L66" s="136"/>
      <c r="M66" s="146"/>
      <c r="N66" s="136"/>
      <c r="O66" s="148"/>
      <c r="P66" s="132"/>
      <c r="Q66" s="148"/>
      <c r="S66" s="98">
        <f>IFERROR(SUM(Beräkning!A66,Beräkning!B66,Beräkning!E66,Beräkning!H66)-Beräkning!L66+AG66-(IF($J66=Blad3!$B$4,Beräkning!O66,0)),0)</f>
        <v>0</v>
      </c>
      <c r="T66" s="99">
        <f>IFERROR(SUM(Beräkning!C66,Beräkning!F66,Beräkning!I66)-Beräkning!M66+AH66-(IF($J66=Blad3!$B$4,Beräkning!P66,0)),0)</f>
        <v>0</v>
      </c>
      <c r="U66" s="100">
        <f>IFERROR(SUM(Beräkning!D66,Beräkning!G66,Beräkning!J66)-Beräkning!N66+AI66-(IF($J66=Blad3!$B$4,Beräkning!Q66,0)),0)</f>
        <v>0</v>
      </c>
      <c r="V66" s="34"/>
      <c r="W66" s="103" t="e">
        <f>Beräkning!B66+Beräkning!E66+Beräkning!H66+Beräkning!A66</f>
        <v>#N/A</v>
      </c>
      <c r="X66" s="28">
        <f>Beräkning!C66+Beräkning!F66+Beräkning!I66</f>
        <v>0</v>
      </c>
      <c r="Y66" s="104">
        <f>Beräkning!D66+Beräkning!G66+Beräkning!J66</f>
        <v>0</v>
      </c>
      <c r="Z66" s="107">
        <f>IFERROR(-(Beräkning!L66+(IF($J66=Blad3!$B$4,Beräkning!O66,0))),0)</f>
        <v>0</v>
      </c>
      <c r="AA66" s="108">
        <f>IFERROR(-(Beräkning!M66+(IF($J66=Blad3!$B$4,Beräkning!P66,0))),0)</f>
        <v>0</v>
      </c>
      <c r="AB66" s="109">
        <f>IFERROR(-(Beräkning!N66+(IF($J66=Blad3!$B$4,Beräkning!Q66,0))),0)</f>
        <v>0</v>
      </c>
      <c r="AC66" s="105">
        <f>(IF($J66=Blad3!$B$5,Beräkning!O66,0))</f>
        <v>0</v>
      </c>
      <c r="AD66" s="27">
        <f>(IF($J66=Blad3!$B$5,Beräkning!P66,0))</f>
        <v>0</v>
      </c>
      <c r="AE66" s="106">
        <f>(IF($J66=Blad3!$B$5,Beräkning!Q66,0))</f>
        <v>0</v>
      </c>
      <c r="AF66" s="34"/>
      <c r="AG66" s="140"/>
      <c r="AH66" s="141"/>
      <c r="AI66" s="142"/>
      <c r="AJ66" s="34"/>
      <c r="AK66" s="34"/>
      <c r="AL66" s="34"/>
      <c r="AM66" s="34"/>
    </row>
    <row r="67" spans="1:39" x14ac:dyDescent="0.3">
      <c r="A67" s="150">
        <v>58</v>
      </c>
      <c r="B67" s="132"/>
      <c r="C67" s="136"/>
      <c r="D67" s="95" cm="1">
        <f t="array" ref="D67">IFERROR(INDEX(Grunddata!$E$3:$E$49,MATCH(B67,Grunddata!$C$3:$C$49,0),0),0)</f>
        <v>0</v>
      </c>
      <c r="E67" s="95">
        <f t="shared" si="1"/>
        <v>0</v>
      </c>
      <c r="F67" s="132"/>
      <c r="G67" s="134">
        <f t="shared" si="2"/>
        <v>0</v>
      </c>
      <c r="H67" s="27" cm="1">
        <f t="array" ref="H67">IFERROR(INDEX(Grunddata!$L$3:$L$49,MATCH(B67,Grunddata!$C$3:$C$49,0),0),0)</f>
        <v>0</v>
      </c>
      <c r="I67" s="27">
        <f t="shared" si="3"/>
        <v>0</v>
      </c>
      <c r="J67" s="137"/>
      <c r="K67" s="34"/>
      <c r="L67" s="136"/>
      <c r="M67" s="146"/>
      <c r="N67" s="136"/>
      <c r="O67" s="148"/>
      <c r="P67" s="132"/>
      <c r="Q67" s="148"/>
      <c r="S67" s="98">
        <f>IFERROR(SUM(Beräkning!A67,Beräkning!B67,Beräkning!E67,Beräkning!H67)-Beräkning!L67+AG67-(IF($J67=Blad3!$B$4,Beräkning!O67,0)),0)</f>
        <v>0</v>
      </c>
      <c r="T67" s="99">
        <f>IFERROR(SUM(Beräkning!C67,Beräkning!F67,Beräkning!I67)-Beräkning!M67+AH67-(IF($J67=Blad3!$B$4,Beräkning!P67,0)),0)</f>
        <v>0</v>
      </c>
      <c r="U67" s="100">
        <f>IFERROR(SUM(Beräkning!D67,Beräkning!G67,Beräkning!J67)-Beräkning!N67+AI67-(IF($J67=Blad3!$B$4,Beräkning!Q67,0)),0)</f>
        <v>0</v>
      </c>
      <c r="V67" s="34"/>
      <c r="W67" s="103" t="e">
        <f>Beräkning!B67+Beräkning!E67+Beräkning!H67+Beräkning!A67</f>
        <v>#N/A</v>
      </c>
      <c r="X67" s="28">
        <f>Beräkning!C67+Beräkning!F67+Beräkning!I67</f>
        <v>0</v>
      </c>
      <c r="Y67" s="104">
        <f>Beräkning!D67+Beräkning!G67+Beräkning!J67</f>
        <v>0</v>
      </c>
      <c r="Z67" s="107">
        <f>IFERROR(-(Beräkning!L67+(IF($J67=Blad3!$B$4,Beräkning!O67,0))),0)</f>
        <v>0</v>
      </c>
      <c r="AA67" s="108">
        <f>IFERROR(-(Beräkning!M67+(IF($J67=Blad3!$B$4,Beräkning!P67,0))),0)</f>
        <v>0</v>
      </c>
      <c r="AB67" s="109">
        <f>IFERROR(-(Beräkning!N67+(IF($J67=Blad3!$B$4,Beräkning!Q67,0))),0)</f>
        <v>0</v>
      </c>
      <c r="AC67" s="105">
        <f>(IF($J67=Blad3!$B$5,Beräkning!O67,0))</f>
        <v>0</v>
      </c>
      <c r="AD67" s="27">
        <f>(IF($J67=Blad3!$B$5,Beräkning!P67,0))</f>
        <v>0</v>
      </c>
      <c r="AE67" s="106">
        <f>(IF($J67=Blad3!$B$5,Beräkning!Q67,0))</f>
        <v>0</v>
      </c>
      <c r="AF67" s="34"/>
      <c r="AG67" s="140"/>
      <c r="AH67" s="141"/>
      <c r="AI67" s="142"/>
      <c r="AJ67" s="34"/>
      <c r="AK67" s="34"/>
      <c r="AL67" s="34"/>
      <c r="AM67" s="34"/>
    </row>
    <row r="68" spans="1:39" x14ac:dyDescent="0.3">
      <c r="A68" s="150">
        <v>59</v>
      </c>
      <c r="B68" s="132"/>
      <c r="C68" s="136"/>
      <c r="D68" s="95" cm="1">
        <f t="array" ref="D68">IFERROR(INDEX(Grunddata!$E$3:$E$49,MATCH(B68,Grunddata!$C$3:$C$49,0),0),0)</f>
        <v>0</v>
      </c>
      <c r="E68" s="95">
        <f t="shared" si="1"/>
        <v>0</v>
      </c>
      <c r="F68" s="132"/>
      <c r="G68" s="134">
        <f t="shared" si="2"/>
        <v>0</v>
      </c>
      <c r="H68" s="27" cm="1">
        <f t="array" ref="H68">IFERROR(INDEX(Grunddata!$L$3:$L$49,MATCH(B68,Grunddata!$C$3:$C$49,0),0),0)</f>
        <v>0</v>
      </c>
      <c r="I68" s="27">
        <f t="shared" si="3"/>
        <v>0</v>
      </c>
      <c r="J68" s="137"/>
      <c r="K68" s="34"/>
      <c r="L68" s="136"/>
      <c r="M68" s="146"/>
      <c r="N68" s="136"/>
      <c r="O68" s="148"/>
      <c r="P68" s="132"/>
      <c r="Q68" s="148"/>
      <c r="S68" s="98">
        <f>IFERROR(SUM(Beräkning!A68,Beräkning!B68,Beräkning!E68,Beräkning!H68)-Beräkning!L68+AG68-(IF($J68=Blad3!$B$4,Beräkning!O68,0)),0)</f>
        <v>0</v>
      </c>
      <c r="T68" s="99">
        <f>IFERROR(SUM(Beräkning!C68,Beräkning!F68,Beräkning!I68)-Beräkning!M68+AH68-(IF($J68=Blad3!$B$4,Beräkning!P68,0)),0)</f>
        <v>0</v>
      </c>
      <c r="U68" s="100">
        <f>IFERROR(SUM(Beräkning!D68,Beräkning!G68,Beräkning!J68)-Beräkning!N68+AI68-(IF($J68=Blad3!$B$4,Beräkning!Q68,0)),0)</f>
        <v>0</v>
      </c>
      <c r="V68" s="34"/>
      <c r="W68" s="103" t="e">
        <f>Beräkning!B68+Beräkning!E68+Beräkning!H68+Beräkning!A68</f>
        <v>#N/A</v>
      </c>
      <c r="X68" s="28">
        <f>Beräkning!C68+Beräkning!F68+Beräkning!I68</f>
        <v>0</v>
      </c>
      <c r="Y68" s="104">
        <f>Beräkning!D68+Beräkning!G68+Beräkning!J68</f>
        <v>0</v>
      </c>
      <c r="Z68" s="107">
        <f>IFERROR(-(Beräkning!L68+(IF($J68=Blad3!$B$4,Beräkning!O68,0))),0)</f>
        <v>0</v>
      </c>
      <c r="AA68" s="108">
        <f>IFERROR(-(Beräkning!M68+(IF($J68=Blad3!$B$4,Beräkning!P68,0))),0)</f>
        <v>0</v>
      </c>
      <c r="AB68" s="109">
        <f>IFERROR(-(Beräkning!N68+(IF($J68=Blad3!$B$4,Beräkning!Q68,0))),0)</f>
        <v>0</v>
      </c>
      <c r="AC68" s="105">
        <f>(IF($J68=Blad3!$B$5,Beräkning!O68,0))</f>
        <v>0</v>
      </c>
      <c r="AD68" s="27">
        <f>(IF($J68=Blad3!$B$5,Beräkning!P68,0))</f>
        <v>0</v>
      </c>
      <c r="AE68" s="106">
        <f>(IF($J68=Blad3!$B$5,Beräkning!Q68,0))</f>
        <v>0</v>
      </c>
      <c r="AF68" s="34"/>
      <c r="AG68" s="140"/>
      <c r="AH68" s="141"/>
      <c r="AI68" s="142"/>
      <c r="AJ68" s="34"/>
      <c r="AK68" s="34"/>
      <c r="AL68" s="34"/>
      <c r="AM68" s="34"/>
    </row>
    <row r="69" spans="1:39" x14ac:dyDescent="0.3">
      <c r="A69" s="150">
        <v>60</v>
      </c>
      <c r="B69" s="132"/>
      <c r="C69" s="136"/>
      <c r="D69" s="95" cm="1">
        <f t="array" ref="D69">IFERROR(INDEX(Grunddata!$E$3:$E$49,MATCH(B69,Grunddata!$C$3:$C$49,0),0),0)</f>
        <v>0</v>
      </c>
      <c r="E69" s="95">
        <f t="shared" si="1"/>
        <v>0</v>
      </c>
      <c r="F69" s="132"/>
      <c r="G69" s="134">
        <f t="shared" si="2"/>
        <v>0</v>
      </c>
      <c r="H69" s="27" cm="1">
        <f t="array" ref="H69">IFERROR(INDEX(Grunddata!$L$3:$L$49,MATCH(B69,Grunddata!$C$3:$C$49,0),0),0)</f>
        <v>0</v>
      </c>
      <c r="I69" s="27">
        <f t="shared" si="3"/>
        <v>0</v>
      </c>
      <c r="J69" s="137"/>
      <c r="K69" s="34"/>
      <c r="L69" s="136"/>
      <c r="M69" s="146"/>
      <c r="N69" s="136"/>
      <c r="O69" s="148"/>
      <c r="P69" s="132"/>
      <c r="Q69" s="148"/>
      <c r="S69" s="98">
        <f>IFERROR(SUM(Beräkning!A69,Beräkning!B69,Beräkning!E69,Beräkning!H69)-Beräkning!L69+AG69-(IF($J69=Blad3!$B$4,Beräkning!O69,0)),0)</f>
        <v>0</v>
      </c>
      <c r="T69" s="99">
        <f>IFERROR(SUM(Beräkning!C69,Beräkning!F69,Beräkning!I69)-Beräkning!M69+AH69-(IF($J69=Blad3!$B$4,Beräkning!P69,0)),0)</f>
        <v>0</v>
      </c>
      <c r="U69" s="100">
        <f>IFERROR(SUM(Beräkning!D69,Beräkning!G69,Beräkning!J69)-Beräkning!N69+AI69-(IF($J69=Blad3!$B$4,Beräkning!Q69,0)),0)</f>
        <v>0</v>
      </c>
      <c r="V69" s="34"/>
      <c r="W69" s="103" t="e">
        <f>Beräkning!B69+Beräkning!E69+Beräkning!H69+Beräkning!A69</f>
        <v>#N/A</v>
      </c>
      <c r="X69" s="28">
        <f>Beräkning!C69+Beräkning!F69+Beräkning!I69</f>
        <v>0</v>
      </c>
      <c r="Y69" s="104">
        <f>Beräkning!D69+Beräkning!G69+Beräkning!J69</f>
        <v>0</v>
      </c>
      <c r="Z69" s="107">
        <f>IFERROR(-(Beräkning!L69+(IF($J69=Blad3!$B$4,Beräkning!O69,0))),0)</f>
        <v>0</v>
      </c>
      <c r="AA69" s="108">
        <f>IFERROR(-(Beräkning!M69+(IF($J69=Blad3!$B$4,Beräkning!P69,0))),0)</f>
        <v>0</v>
      </c>
      <c r="AB69" s="109">
        <f>IFERROR(-(Beräkning!N69+(IF($J69=Blad3!$B$4,Beräkning!Q69,0))),0)</f>
        <v>0</v>
      </c>
      <c r="AC69" s="105">
        <f>(IF($J69=Blad3!$B$5,Beräkning!O69,0))</f>
        <v>0</v>
      </c>
      <c r="AD69" s="27">
        <f>(IF($J69=Blad3!$B$5,Beräkning!P69,0))</f>
        <v>0</v>
      </c>
      <c r="AE69" s="106">
        <f>(IF($J69=Blad3!$B$5,Beräkning!Q69,0))</f>
        <v>0</v>
      </c>
      <c r="AF69" s="34"/>
      <c r="AG69" s="140"/>
      <c r="AH69" s="141"/>
      <c r="AI69" s="142"/>
      <c r="AJ69" s="34"/>
      <c r="AK69" s="34"/>
      <c r="AL69" s="34"/>
      <c r="AM69" s="34"/>
    </row>
    <row r="70" spans="1:39" x14ac:dyDescent="0.3">
      <c r="A70" s="150">
        <v>61</v>
      </c>
      <c r="B70" s="132"/>
      <c r="C70" s="136"/>
      <c r="D70" s="95" cm="1">
        <f t="array" ref="D70">IFERROR(INDEX(Grunddata!$E$3:$E$49,MATCH(B70,Grunddata!$C$3:$C$49,0),0),0)</f>
        <v>0</v>
      </c>
      <c r="E70" s="95">
        <f t="shared" si="1"/>
        <v>0</v>
      </c>
      <c r="F70" s="132"/>
      <c r="G70" s="134">
        <f t="shared" si="2"/>
        <v>0</v>
      </c>
      <c r="H70" s="27" cm="1">
        <f t="array" ref="H70">IFERROR(INDEX(Grunddata!$L$3:$L$49,MATCH(B70,Grunddata!$C$3:$C$49,0),0),0)</f>
        <v>0</v>
      </c>
      <c r="I70" s="27">
        <f t="shared" si="3"/>
        <v>0</v>
      </c>
      <c r="J70" s="137"/>
      <c r="K70" s="34"/>
      <c r="L70" s="136"/>
      <c r="M70" s="146"/>
      <c r="N70" s="136"/>
      <c r="O70" s="148"/>
      <c r="P70" s="132"/>
      <c r="Q70" s="148"/>
      <c r="S70" s="98">
        <f>IFERROR(SUM(Beräkning!A70,Beräkning!B70,Beräkning!E70,Beräkning!H70)-Beräkning!L70+AG70-(IF($J70=Blad3!$B$4,Beräkning!O70,0)),0)</f>
        <v>0</v>
      </c>
      <c r="T70" s="99">
        <f>IFERROR(SUM(Beräkning!C70,Beräkning!F70,Beräkning!I70)-Beräkning!M70+AH70-(IF($J70=Blad3!$B$4,Beräkning!P70,0)),0)</f>
        <v>0</v>
      </c>
      <c r="U70" s="100">
        <f>IFERROR(SUM(Beräkning!D70,Beräkning!G70,Beräkning!J70)-Beräkning!N70+AI70-(IF($J70=Blad3!$B$4,Beräkning!Q70,0)),0)</f>
        <v>0</v>
      </c>
      <c r="V70" s="34"/>
      <c r="W70" s="103" t="e">
        <f>Beräkning!B70+Beräkning!E70+Beräkning!H70+Beräkning!A70</f>
        <v>#N/A</v>
      </c>
      <c r="X70" s="28">
        <f>Beräkning!C70+Beräkning!F70+Beräkning!I70</f>
        <v>0</v>
      </c>
      <c r="Y70" s="104">
        <f>Beräkning!D70+Beräkning!G70+Beräkning!J70</f>
        <v>0</v>
      </c>
      <c r="Z70" s="107">
        <f>IFERROR(-(Beräkning!L70+(IF($J70=Blad3!$B$4,Beräkning!O70,0))),0)</f>
        <v>0</v>
      </c>
      <c r="AA70" s="108">
        <f>IFERROR(-(Beräkning!M70+(IF($J70=Blad3!$B$4,Beräkning!P70,0))),0)</f>
        <v>0</v>
      </c>
      <c r="AB70" s="109">
        <f>IFERROR(-(Beräkning!N70+(IF($J70=Blad3!$B$4,Beräkning!Q70,0))),0)</f>
        <v>0</v>
      </c>
      <c r="AC70" s="105">
        <f>(IF($J70=Blad3!$B$5,Beräkning!O70,0))</f>
        <v>0</v>
      </c>
      <c r="AD70" s="27">
        <f>(IF($J70=Blad3!$B$5,Beräkning!P70,0))</f>
        <v>0</v>
      </c>
      <c r="AE70" s="106">
        <f>(IF($J70=Blad3!$B$5,Beräkning!Q70,0))</f>
        <v>0</v>
      </c>
      <c r="AF70" s="34"/>
      <c r="AG70" s="140"/>
      <c r="AH70" s="141"/>
      <c r="AI70" s="142"/>
      <c r="AJ70" s="34"/>
      <c r="AK70" s="34"/>
      <c r="AL70" s="34"/>
      <c r="AM70" s="34"/>
    </row>
    <row r="71" spans="1:39" x14ac:dyDescent="0.3">
      <c r="A71" s="150">
        <v>62</v>
      </c>
      <c r="B71" s="132"/>
      <c r="C71" s="136"/>
      <c r="D71" s="95" cm="1">
        <f t="array" ref="D71">IFERROR(INDEX(Grunddata!$E$3:$E$49,MATCH(B71,Grunddata!$C$3:$C$49,0),0),0)</f>
        <v>0</v>
      </c>
      <c r="E71" s="95">
        <f>D71/1000*C71</f>
        <v>0</v>
      </c>
      <c r="F71" s="132"/>
      <c r="G71" s="134">
        <f t="shared" si="2"/>
        <v>0</v>
      </c>
      <c r="H71" s="27" cm="1">
        <f t="array" ref="H71">IFERROR(INDEX(Grunddata!$L$3:$L$49,MATCH(B71,Grunddata!$C$3:$C$49,0),0),0)</f>
        <v>0</v>
      </c>
      <c r="I71" s="27">
        <f t="shared" si="3"/>
        <v>0</v>
      </c>
      <c r="J71" s="137"/>
      <c r="K71" s="34"/>
      <c r="L71" s="136"/>
      <c r="M71" s="146"/>
      <c r="N71" s="136"/>
      <c r="O71" s="148"/>
      <c r="P71" s="132"/>
      <c r="Q71" s="148"/>
      <c r="S71" s="98">
        <f>IFERROR(SUM(Beräkning!A71,Beräkning!B71,Beräkning!E71,Beräkning!H71)-Beräkning!L71+AG71-(IF($J71=Blad3!$B$4,Beräkning!O71,0)),0)</f>
        <v>0</v>
      </c>
      <c r="T71" s="99">
        <f>IFERROR(SUM(Beräkning!C71,Beräkning!F71,Beräkning!I71)-Beräkning!M71+AH71-(IF($J71=Blad3!$B$4,Beräkning!P71,0)),0)</f>
        <v>0</v>
      </c>
      <c r="U71" s="100">
        <f>IFERROR(SUM(Beräkning!D71,Beräkning!G71,Beräkning!J71)-Beräkning!N71+AI71-(IF($J71=Blad3!$B$4,Beräkning!Q71,0)),0)</f>
        <v>0</v>
      </c>
      <c r="V71" s="34"/>
      <c r="W71" s="103" t="e">
        <f>Beräkning!B71+Beräkning!E71+Beräkning!H71+Beräkning!A71</f>
        <v>#N/A</v>
      </c>
      <c r="X71" s="28">
        <f>Beräkning!C71+Beräkning!F71+Beräkning!I71</f>
        <v>0</v>
      </c>
      <c r="Y71" s="104">
        <f>Beräkning!D71+Beräkning!G71+Beräkning!J71</f>
        <v>0</v>
      </c>
      <c r="Z71" s="107">
        <f>IFERROR(-(Beräkning!L71+(IF($J71=Blad3!$B$4,Beräkning!O71,0))),0)</f>
        <v>0</v>
      </c>
      <c r="AA71" s="108">
        <f>IFERROR(-(Beräkning!M71+(IF($J71=Blad3!$B$4,Beräkning!P71,0))),0)</f>
        <v>0</v>
      </c>
      <c r="AB71" s="109">
        <f>IFERROR(-(Beräkning!N71+(IF($J71=Blad3!$B$4,Beräkning!Q71,0))),0)</f>
        <v>0</v>
      </c>
      <c r="AC71" s="105">
        <f>(IF($J71=Blad3!$B$5,Beräkning!O71,0))</f>
        <v>0</v>
      </c>
      <c r="AD71" s="27">
        <f>(IF($J71=Blad3!$B$5,Beräkning!P71,0))</f>
        <v>0</v>
      </c>
      <c r="AE71" s="106">
        <f>(IF($J71=Blad3!$B$5,Beräkning!Q71,0))</f>
        <v>0</v>
      </c>
      <c r="AF71" s="34"/>
      <c r="AG71" s="140"/>
      <c r="AH71" s="141"/>
      <c r="AI71" s="142"/>
      <c r="AJ71" s="34"/>
      <c r="AK71" s="34"/>
      <c r="AL71" s="34"/>
      <c r="AM71" s="34"/>
    </row>
    <row r="72" spans="1:39" x14ac:dyDescent="0.3">
      <c r="A72" s="150">
        <v>63</v>
      </c>
      <c r="B72" s="132"/>
      <c r="C72" s="136"/>
      <c r="D72" s="95" cm="1">
        <f t="array" ref="D72">IFERROR(INDEX(Grunddata!$E$3:$E$49,MATCH(B72,Grunddata!$C$3:$C$49,0),0),0)</f>
        <v>0</v>
      </c>
      <c r="E72" s="95">
        <f t="shared" si="1"/>
        <v>0</v>
      </c>
      <c r="F72" s="132"/>
      <c r="G72" s="134">
        <f t="shared" si="2"/>
        <v>0</v>
      </c>
      <c r="H72" s="27" cm="1">
        <f t="array" ref="H72">IFERROR(INDEX(Grunddata!$L$3:$L$49,MATCH(B72,Grunddata!$C$3:$C$49,0),0),0)</f>
        <v>0</v>
      </c>
      <c r="I72" s="27">
        <f t="shared" si="3"/>
        <v>0</v>
      </c>
      <c r="J72" s="137"/>
      <c r="K72" s="34"/>
      <c r="L72" s="136"/>
      <c r="M72" s="146"/>
      <c r="N72" s="136"/>
      <c r="O72" s="148"/>
      <c r="P72" s="132"/>
      <c r="Q72" s="148"/>
      <c r="S72" s="98">
        <f>IFERROR(SUM(Beräkning!A72,Beräkning!B72,Beräkning!E72,Beräkning!H72)-Beräkning!L72+AG72-(IF($J72=Blad3!$B$4,Beräkning!O72,0)),0)</f>
        <v>0</v>
      </c>
      <c r="T72" s="99">
        <f>IFERROR(SUM(Beräkning!C72,Beräkning!F72,Beräkning!I72)-Beräkning!M72+AH72-(IF($J72=Blad3!$B$4,Beräkning!P72,0)),0)</f>
        <v>0</v>
      </c>
      <c r="U72" s="100">
        <f>IFERROR(SUM(Beräkning!D72,Beräkning!G72,Beräkning!J72)-Beräkning!N72+AI72-(IF($J72=Blad3!$B$4,Beräkning!Q72,0)),0)</f>
        <v>0</v>
      </c>
      <c r="V72" s="34"/>
      <c r="W72" s="103" t="e">
        <f>Beräkning!B72+Beräkning!E72+Beräkning!H72+Beräkning!A72</f>
        <v>#N/A</v>
      </c>
      <c r="X72" s="28">
        <f>Beräkning!C72+Beräkning!F72+Beräkning!I72</f>
        <v>0</v>
      </c>
      <c r="Y72" s="104">
        <f>Beräkning!D72+Beräkning!G72+Beräkning!J72</f>
        <v>0</v>
      </c>
      <c r="Z72" s="107">
        <f>IFERROR(-(Beräkning!L72+(IF($J72=Blad3!$B$4,Beräkning!O72,0))),0)</f>
        <v>0</v>
      </c>
      <c r="AA72" s="108">
        <f>IFERROR(-(Beräkning!M72+(IF($J72=Blad3!$B$4,Beräkning!P72,0))),0)</f>
        <v>0</v>
      </c>
      <c r="AB72" s="109">
        <f>IFERROR(-(Beräkning!N72+(IF($J72=Blad3!$B$4,Beräkning!Q72,0))),0)</f>
        <v>0</v>
      </c>
      <c r="AC72" s="105">
        <f>(IF($J72=Blad3!$B$5,Beräkning!O72,0))</f>
        <v>0</v>
      </c>
      <c r="AD72" s="27">
        <f>(IF($J72=Blad3!$B$5,Beräkning!P72,0))</f>
        <v>0</v>
      </c>
      <c r="AE72" s="106">
        <f>(IF($J72=Blad3!$B$5,Beräkning!Q72,0))</f>
        <v>0</v>
      </c>
      <c r="AF72" s="34"/>
      <c r="AG72" s="140"/>
      <c r="AH72" s="141"/>
      <c r="AI72" s="142"/>
      <c r="AJ72" s="34"/>
      <c r="AK72" s="34"/>
      <c r="AL72" s="34"/>
      <c r="AM72" s="34"/>
    </row>
    <row r="73" spans="1:39" x14ac:dyDescent="0.3">
      <c r="A73" s="150">
        <v>64</v>
      </c>
      <c r="B73" s="132"/>
      <c r="C73" s="136"/>
      <c r="D73" s="95" cm="1">
        <f t="array" ref="D73">IFERROR(INDEX(Grunddata!$E$3:$E$49,MATCH(B73,Grunddata!$C$3:$C$49,0),0),0)</f>
        <v>0</v>
      </c>
      <c r="E73" s="95">
        <f t="shared" si="1"/>
        <v>0</v>
      </c>
      <c r="F73" s="132"/>
      <c r="G73" s="134">
        <f t="shared" si="2"/>
        <v>0</v>
      </c>
      <c r="H73" s="27" cm="1">
        <f t="array" ref="H73">IFERROR(INDEX(Grunddata!$L$3:$L$49,MATCH(B73,Grunddata!$C$3:$C$49,0),0),0)</f>
        <v>0</v>
      </c>
      <c r="I73" s="27">
        <f t="shared" si="3"/>
        <v>0</v>
      </c>
      <c r="J73" s="137"/>
      <c r="K73" s="34"/>
      <c r="L73" s="136"/>
      <c r="M73" s="146"/>
      <c r="N73" s="136"/>
      <c r="O73" s="148"/>
      <c r="P73" s="132"/>
      <c r="Q73" s="148"/>
      <c r="S73" s="98">
        <f>IFERROR(SUM(Beräkning!A73,Beräkning!B73,Beräkning!E73,Beräkning!H73)-Beräkning!L73+AG73-(IF($J73=Blad3!$B$4,Beräkning!O73,0)),0)</f>
        <v>0</v>
      </c>
      <c r="T73" s="99">
        <f>IFERROR(SUM(Beräkning!C73,Beräkning!F73,Beräkning!I73)-Beräkning!M73+AH73-(IF($J73=Blad3!$B$4,Beräkning!P73,0)),0)</f>
        <v>0</v>
      </c>
      <c r="U73" s="100">
        <f>IFERROR(SUM(Beräkning!D73,Beräkning!G73,Beräkning!J73)-Beräkning!N73+AI73-(IF($J73=Blad3!$B$4,Beräkning!Q73,0)),0)</f>
        <v>0</v>
      </c>
      <c r="V73" s="34"/>
      <c r="W73" s="103" t="e">
        <f>Beräkning!B73+Beräkning!E73+Beräkning!H73+Beräkning!A73</f>
        <v>#N/A</v>
      </c>
      <c r="X73" s="28">
        <f>Beräkning!C73+Beräkning!F73+Beräkning!I73</f>
        <v>0</v>
      </c>
      <c r="Y73" s="104">
        <f>Beräkning!D73+Beräkning!G73+Beräkning!J73</f>
        <v>0</v>
      </c>
      <c r="Z73" s="107">
        <f>IFERROR(-(Beräkning!L73+(IF($J73=Blad3!$B$4,Beräkning!O73,0))),0)</f>
        <v>0</v>
      </c>
      <c r="AA73" s="108">
        <f>IFERROR(-(Beräkning!M73+(IF($J73=Blad3!$B$4,Beräkning!P73,0))),0)</f>
        <v>0</v>
      </c>
      <c r="AB73" s="109">
        <f>IFERROR(-(Beräkning!N73+(IF($J73=Blad3!$B$4,Beräkning!Q73,0))),0)</f>
        <v>0</v>
      </c>
      <c r="AC73" s="105">
        <f>(IF($J73=Blad3!$B$5,Beräkning!O73,0))</f>
        <v>0</v>
      </c>
      <c r="AD73" s="27">
        <f>(IF($J73=Blad3!$B$5,Beräkning!P73,0))</f>
        <v>0</v>
      </c>
      <c r="AE73" s="106">
        <f>(IF($J73=Blad3!$B$5,Beräkning!Q73,0))</f>
        <v>0</v>
      </c>
      <c r="AF73" s="34"/>
      <c r="AG73" s="140"/>
      <c r="AH73" s="141"/>
      <c r="AI73" s="142"/>
      <c r="AJ73" s="34"/>
      <c r="AK73" s="34"/>
      <c r="AL73" s="34"/>
      <c r="AM73" s="34"/>
    </row>
    <row r="74" spans="1:39" x14ac:dyDescent="0.3">
      <c r="A74" s="150">
        <v>65</v>
      </c>
      <c r="B74" s="132"/>
      <c r="C74" s="136"/>
      <c r="D74" s="95" cm="1">
        <f t="array" ref="D74">IFERROR(INDEX(Grunddata!$E$3:$E$49,MATCH(B74,Grunddata!$C$3:$C$49,0),0),0)</f>
        <v>0</v>
      </c>
      <c r="E74" s="95">
        <f t="shared" si="1"/>
        <v>0</v>
      </c>
      <c r="F74" s="132"/>
      <c r="G74" s="134">
        <f t="shared" si="2"/>
        <v>0</v>
      </c>
      <c r="H74" s="27" cm="1">
        <f t="array" ref="H74">IFERROR(INDEX(Grunddata!$L$3:$L$49,MATCH(B74,Grunddata!$C$3:$C$49,0),0),0)</f>
        <v>0</v>
      </c>
      <c r="I74" s="27">
        <f t="shared" si="3"/>
        <v>0</v>
      </c>
      <c r="J74" s="137"/>
      <c r="K74" s="34"/>
      <c r="L74" s="136"/>
      <c r="M74" s="146"/>
      <c r="N74" s="136"/>
      <c r="O74" s="148"/>
      <c r="P74" s="132"/>
      <c r="Q74" s="148"/>
      <c r="S74" s="98">
        <f>IFERROR(SUM(Beräkning!A74,Beräkning!B74,Beräkning!E74,Beräkning!H74)-Beräkning!L74+AG74-(IF($J74=Blad3!$B$4,Beräkning!O74,0)),0)</f>
        <v>0</v>
      </c>
      <c r="T74" s="99">
        <f>IFERROR(SUM(Beräkning!C74,Beräkning!F74,Beräkning!I74)-Beräkning!M74+AH74-(IF($J74=Blad3!$B$4,Beräkning!P74,0)),0)</f>
        <v>0</v>
      </c>
      <c r="U74" s="100">
        <f>IFERROR(SUM(Beräkning!D74,Beräkning!G74,Beräkning!J74)-Beräkning!N74+AI74-(IF($J74=Blad3!$B$4,Beräkning!Q74,0)),0)</f>
        <v>0</v>
      </c>
      <c r="V74" s="34"/>
      <c r="W74" s="103" t="e">
        <f>Beräkning!B74+Beräkning!E74+Beräkning!H74+Beräkning!A74</f>
        <v>#N/A</v>
      </c>
      <c r="X74" s="28">
        <f>Beräkning!C74+Beräkning!F74+Beräkning!I74</f>
        <v>0</v>
      </c>
      <c r="Y74" s="104">
        <f>Beräkning!D74+Beräkning!G74+Beräkning!J74</f>
        <v>0</v>
      </c>
      <c r="Z74" s="107">
        <f>IFERROR(-(Beräkning!L74+(IF($J74=Blad3!$B$4,Beräkning!O74,0))),0)</f>
        <v>0</v>
      </c>
      <c r="AA74" s="108">
        <f>IFERROR(-(Beräkning!M74+(IF($J74=Blad3!$B$4,Beräkning!P74,0))),0)</f>
        <v>0</v>
      </c>
      <c r="AB74" s="109">
        <f>IFERROR(-(Beräkning!N74+(IF($J74=Blad3!$B$4,Beräkning!Q74,0))),0)</f>
        <v>0</v>
      </c>
      <c r="AC74" s="105">
        <f>(IF($J74=Blad3!$B$5,Beräkning!O74,0))</f>
        <v>0</v>
      </c>
      <c r="AD74" s="27">
        <f>(IF($J74=Blad3!$B$5,Beräkning!P74,0))</f>
        <v>0</v>
      </c>
      <c r="AE74" s="106">
        <f>(IF($J74=Blad3!$B$5,Beräkning!Q74,0))</f>
        <v>0</v>
      </c>
      <c r="AF74" s="34"/>
      <c r="AG74" s="140"/>
      <c r="AH74" s="141"/>
      <c r="AI74" s="142"/>
      <c r="AJ74" s="34"/>
      <c r="AK74" s="34"/>
      <c r="AL74" s="34"/>
      <c r="AM74" s="34"/>
    </row>
    <row r="75" spans="1:39" x14ac:dyDescent="0.3">
      <c r="A75" s="150">
        <v>66</v>
      </c>
      <c r="B75" s="132"/>
      <c r="C75" s="136"/>
      <c r="D75" s="95" cm="1">
        <f t="array" ref="D75">IFERROR(INDEX(Grunddata!$E$3:$E$49,MATCH(B75,Grunddata!$C$3:$C$49,0),0),0)</f>
        <v>0</v>
      </c>
      <c r="E75" s="95">
        <f t="shared" ref="E75:E210" si="4">D75/1000*C75</f>
        <v>0</v>
      </c>
      <c r="F75" s="132"/>
      <c r="G75" s="134">
        <f t="shared" ref="G75:G210" si="5">IFERROR(IF(F75=0,D75/1000*10,F75/C75*10), )</f>
        <v>0</v>
      </c>
      <c r="H75" s="27" cm="1">
        <f t="array" ref="H75">IFERROR(INDEX(Grunddata!$L$3:$L$49,MATCH(B75,Grunddata!$C$3:$C$49,0),0),0)</f>
        <v>0</v>
      </c>
      <c r="I75" s="27">
        <f t="shared" ref="I75:I210" si="6">H75/1000*C75</f>
        <v>0</v>
      </c>
      <c r="J75" s="137"/>
      <c r="K75" s="34"/>
      <c r="L75" s="136"/>
      <c r="M75" s="146"/>
      <c r="N75" s="136"/>
      <c r="O75" s="148"/>
      <c r="P75" s="132"/>
      <c r="Q75" s="148"/>
      <c r="S75" s="98">
        <f>IFERROR(SUM(Beräkning!A75,Beräkning!B75,Beräkning!E75,Beräkning!H75)-Beräkning!L75+AG75-(IF($J75=Blad3!$B$4,Beräkning!O75,0)),0)</f>
        <v>0</v>
      </c>
      <c r="T75" s="99">
        <f>IFERROR(SUM(Beräkning!C75,Beräkning!F75,Beräkning!I75)-Beräkning!M75+AH75-(IF($J75=Blad3!$B$4,Beräkning!P75,0)),0)</f>
        <v>0</v>
      </c>
      <c r="U75" s="100">
        <f>IFERROR(SUM(Beräkning!D75,Beräkning!G75,Beräkning!J75)-Beräkning!N75+AI75-(IF($J75=Blad3!$B$4,Beräkning!Q75,0)),0)</f>
        <v>0</v>
      </c>
      <c r="V75" s="34"/>
      <c r="W75" s="103" t="e">
        <f>Beräkning!B75+Beräkning!E75+Beräkning!H75+Beräkning!A75</f>
        <v>#N/A</v>
      </c>
      <c r="X75" s="28">
        <f>Beräkning!C75+Beräkning!F75+Beräkning!I75</f>
        <v>0</v>
      </c>
      <c r="Y75" s="104">
        <f>Beräkning!D75+Beräkning!G75+Beräkning!J75</f>
        <v>0</v>
      </c>
      <c r="Z75" s="107">
        <f>IFERROR(-(Beräkning!L75+(IF($J75=Blad3!$B$4,Beräkning!O75,0))),0)</f>
        <v>0</v>
      </c>
      <c r="AA75" s="108">
        <f>IFERROR(-(Beräkning!M75+(IF($J75=Blad3!$B$4,Beräkning!P75,0))),0)</f>
        <v>0</v>
      </c>
      <c r="AB75" s="109">
        <f>IFERROR(-(Beräkning!N75+(IF($J75=Blad3!$B$4,Beräkning!Q75,0))),0)</f>
        <v>0</v>
      </c>
      <c r="AC75" s="105">
        <f>(IF($J75=Blad3!$B$5,Beräkning!O75,0))</f>
        <v>0</v>
      </c>
      <c r="AD75" s="27">
        <f>(IF($J75=Blad3!$B$5,Beräkning!P75,0))</f>
        <v>0</v>
      </c>
      <c r="AE75" s="106">
        <f>(IF($J75=Blad3!$B$5,Beräkning!Q75,0))</f>
        <v>0</v>
      </c>
      <c r="AF75" s="34"/>
      <c r="AG75" s="140"/>
      <c r="AH75" s="141"/>
      <c r="AI75" s="142"/>
      <c r="AJ75" s="34"/>
      <c r="AK75" s="34"/>
      <c r="AL75" s="34"/>
      <c r="AM75" s="34"/>
    </row>
    <row r="76" spans="1:39" x14ac:dyDescent="0.3">
      <c r="A76" s="150">
        <v>67</v>
      </c>
      <c r="B76" s="132"/>
      <c r="C76" s="136"/>
      <c r="D76" s="95" cm="1">
        <f t="array" ref="D76">IFERROR(INDEX(Grunddata!$E$3:$E$49,MATCH(B76,Grunddata!$C$3:$C$49,0),0),0)</f>
        <v>0</v>
      </c>
      <c r="E76" s="95">
        <f t="shared" si="4"/>
        <v>0</v>
      </c>
      <c r="F76" s="132"/>
      <c r="G76" s="134">
        <f t="shared" si="5"/>
        <v>0</v>
      </c>
      <c r="H76" s="27" cm="1">
        <f t="array" ref="H76">IFERROR(INDEX(Grunddata!$L$3:$L$49,MATCH(B76,Grunddata!$C$3:$C$49,0),0),0)</f>
        <v>0</v>
      </c>
      <c r="I76" s="27">
        <f t="shared" si="6"/>
        <v>0</v>
      </c>
      <c r="J76" s="137"/>
      <c r="K76" s="34"/>
      <c r="L76" s="136"/>
      <c r="M76" s="146"/>
      <c r="N76" s="136"/>
      <c r="O76" s="148"/>
      <c r="P76" s="132"/>
      <c r="Q76" s="148"/>
      <c r="S76" s="98">
        <f>IFERROR(SUM(Beräkning!A76,Beräkning!B76,Beräkning!E76,Beräkning!H76)-Beräkning!L76+AG76-(IF($J76=Blad3!$B$4,Beräkning!O76,0)),0)</f>
        <v>0</v>
      </c>
      <c r="T76" s="99">
        <f>IFERROR(SUM(Beräkning!C76,Beräkning!F76,Beräkning!I76)-Beräkning!M76+AH76-(IF($J76=Blad3!$B$4,Beräkning!P76,0)),0)</f>
        <v>0</v>
      </c>
      <c r="U76" s="100">
        <f>IFERROR(SUM(Beräkning!D76,Beräkning!G76,Beräkning!J76)-Beräkning!N76+AI76-(IF($J76=Blad3!$B$4,Beräkning!Q76,0)),0)</f>
        <v>0</v>
      </c>
      <c r="V76" s="34"/>
      <c r="W76" s="103" t="e">
        <f>Beräkning!B76+Beräkning!E76+Beräkning!H76+Beräkning!A76</f>
        <v>#N/A</v>
      </c>
      <c r="X76" s="28">
        <f>Beräkning!C76+Beräkning!F76+Beräkning!I76</f>
        <v>0</v>
      </c>
      <c r="Y76" s="104">
        <f>Beräkning!D76+Beräkning!G76+Beräkning!J76</f>
        <v>0</v>
      </c>
      <c r="Z76" s="107">
        <f>IFERROR(-(Beräkning!L76+(IF($J76=Blad3!$B$4,Beräkning!O76,0))),0)</f>
        <v>0</v>
      </c>
      <c r="AA76" s="108">
        <f>IFERROR(-(Beräkning!M76+(IF($J76=Blad3!$B$4,Beräkning!P76,0))),0)</f>
        <v>0</v>
      </c>
      <c r="AB76" s="109">
        <f>IFERROR(-(Beräkning!N76+(IF($J76=Blad3!$B$4,Beräkning!Q76,0))),0)</f>
        <v>0</v>
      </c>
      <c r="AC76" s="105">
        <f>(IF($J76=Blad3!$B$5,Beräkning!O76,0))</f>
        <v>0</v>
      </c>
      <c r="AD76" s="27">
        <f>(IF($J76=Blad3!$B$5,Beräkning!P76,0))</f>
        <v>0</v>
      </c>
      <c r="AE76" s="106">
        <f>(IF($J76=Blad3!$B$5,Beräkning!Q76,0))</f>
        <v>0</v>
      </c>
      <c r="AF76" s="34"/>
      <c r="AG76" s="140"/>
      <c r="AH76" s="141"/>
      <c r="AI76" s="142"/>
      <c r="AJ76" s="34"/>
      <c r="AK76" s="34"/>
      <c r="AL76" s="34"/>
      <c r="AM76" s="34"/>
    </row>
    <row r="77" spans="1:39" x14ac:dyDescent="0.3">
      <c r="A77" s="150">
        <v>68</v>
      </c>
      <c r="B77" s="132"/>
      <c r="C77" s="136"/>
      <c r="D77" s="95" cm="1">
        <f t="array" ref="D77">IFERROR(INDEX(Grunddata!$E$3:$E$49,MATCH(B77,Grunddata!$C$3:$C$49,0),0),0)</f>
        <v>0</v>
      </c>
      <c r="E77" s="95">
        <f t="shared" si="4"/>
        <v>0</v>
      </c>
      <c r="F77" s="132"/>
      <c r="G77" s="134">
        <f t="shared" si="5"/>
        <v>0</v>
      </c>
      <c r="H77" s="27" cm="1">
        <f t="array" ref="H77">IFERROR(INDEX(Grunddata!$L$3:$L$49,MATCH(B77,Grunddata!$C$3:$C$49,0),0),0)</f>
        <v>0</v>
      </c>
      <c r="I77" s="27">
        <f t="shared" si="6"/>
        <v>0</v>
      </c>
      <c r="J77" s="137"/>
      <c r="K77" s="34"/>
      <c r="L77" s="136"/>
      <c r="M77" s="146"/>
      <c r="N77" s="136"/>
      <c r="O77" s="148"/>
      <c r="P77" s="132"/>
      <c r="Q77" s="148"/>
      <c r="S77" s="98">
        <f>IFERROR(SUM(Beräkning!A77,Beräkning!B77,Beräkning!E77,Beräkning!H77)-Beräkning!L77+AG77-(IF($J77=Blad3!$B$4,Beräkning!O77,0)),0)</f>
        <v>0</v>
      </c>
      <c r="T77" s="99">
        <f>IFERROR(SUM(Beräkning!C77,Beräkning!F77,Beräkning!I77)-Beräkning!M77+AH77-(IF($J77=Blad3!$B$4,Beräkning!P77,0)),0)</f>
        <v>0</v>
      </c>
      <c r="U77" s="100">
        <f>IFERROR(SUM(Beräkning!D77,Beräkning!G77,Beräkning!J77)-Beräkning!N77+AI77-(IF($J77=Blad3!$B$4,Beräkning!Q77,0)),0)</f>
        <v>0</v>
      </c>
      <c r="V77" s="34"/>
      <c r="W77" s="103" t="e">
        <f>Beräkning!B77+Beräkning!E77+Beräkning!H77+Beräkning!A77</f>
        <v>#N/A</v>
      </c>
      <c r="X77" s="28">
        <f>Beräkning!C77+Beräkning!F77+Beräkning!I77</f>
        <v>0</v>
      </c>
      <c r="Y77" s="104">
        <f>Beräkning!D77+Beräkning!G77+Beräkning!J77</f>
        <v>0</v>
      </c>
      <c r="Z77" s="107">
        <f>IFERROR(-(Beräkning!L77+(IF($J77=Blad3!$B$4,Beräkning!O77,0))),0)</f>
        <v>0</v>
      </c>
      <c r="AA77" s="108">
        <f>IFERROR(-(Beräkning!M77+(IF($J77=Blad3!$B$4,Beräkning!P77,0))),0)</f>
        <v>0</v>
      </c>
      <c r="AB77" s="109">
        <f>IFERROR(-(Beräkning!N77+(IF($J77=Blad3!$B$4,Beräkning!Q77,0))),0)</f>
        <v>0</v>
      </c>
      <c r="AC77" s="105">
        <f>(IF($J77=Blad3!$B$5,Beräkning!O77,0))</f>
        <v>0</v>
      </c>
      <c r="AD77" s="27">
        <f>(IF($J77=Blad3!$B$5,Beräkning!P77,0))</f>
        <v>0</v>
      </c>
      <c r="AE77" s="106">
        <f>(IF($J77=Blad3!$B$5,Beräkning!Q77,0))</f>
        <v>0</v>
      </c>
      <c r="AF77" s="34"/>
      <c r="AG77" s="140"/>
      <c r="AH77" s="141"/>
      <c r="AI77" s="142"/>
      <c r="AJ77" s="34"/>
      <c r="AK77" s="34"/>
      <c r="AL77" s="34"/>
      <c r="AM77" s="34"/>
    </row>
    <row r="78" spans="1:39" x14ac:dyDescent="0.3">
      <c r="A78" s="150">
        <v>69</v>
      </c>
      <c r="B78" s="132"/>
      <c r="C78" s="136"/>
      <c r="D78" s="95" cm="1">
        <f t="array" ref="D78">IFERROR(INDEX(Grunddata!$E$3:$E$49,MATCH(B78,Grunddata!$C$3:$C$49,0),0),0)</f>
        <v>0</v>
      </c>
      <c r="E78" s="95">
        <f t="shared" si="4"/>
        <v>0</v>
      </c>
      <c r="F78" s="132"/>
      <c r="G78" s="134">
        <f t="shared" si="5"/>
        <v>0</v>
      </c>
      <c r="H78" s="27" cm="1">
        <f t="array" ref="H78">IFERROR(INDEX(Grunddata!$L$3:$L$49,MATCH(B78,Grunddata!$C$3:$C$49,0),0),0)</f>
        <v>0</v>
      </c>
      <c r="I78" s="27">
        <f t="shared" si="6"/>
        <v>0</v>
      </c>
      <c r="J78" s="137"/>
      <c r="K78" s="34"/>
      <c r="L78" s="136"/>
      <c r="M78" s="146"/>
      <c r="N78" s="136"/>
      <c r="O78" s="148"/>
      <c r="P78" s="132"/>
      <c r="Q78" s="148"/>
      <c r="S78" s="98">
        <f>IFERROR(SUM(Beräkning!A78,Beräkning!B78,Beräkning!E78,Beräkning!H78)-Beräkning!L78+AG78-(IF($J78=Blad3!$B$4,Beräkning!O78,0)),0)</f>
        <v>0</v>
      </c>
      <c r="T78" s="99">
        <f>IFERROR(SUM(Beräkning!C78,Beräkning!F78,Beräkning!I78)-Beräkning!M78+AH78-(IF($J78=Blad3!$B$4,Beräkning!P78,0)),0)</f>
        <v>0</v>
      </c>
      <c r="U78" s="100">
        <f>IFERROR(SUM(Beräkning!D78,Beräkning!G78,Beräkning!J78)-Beräkning!N78+AI78-(IF($J78=Blad3!$B$4,Beräkning!Q78,0)),0)</f>
        <v>0</v>
      </c>
      <c r="V78" s="34"/>
      <c r="W78" s="103" t="e">
        <f>Beräkning!B78+Beräkning!E78+Beräkning!H78+Beräkning!A78</f>
        <v>#N/A</v>
      </c>
      <c r="X78" s="28">
        <f>Beräkning!C78+Beräkning!F78+Beräkning!I78</f>
        <v>0</v>
      </c>
      <c r="Y78" s="104">
        <f>Beräkning!D78+Beräkning!G78+Beräkning!J78</f>
        <v>0</v>
      </c>
      <c r="Z78" s="107">
        <f>IFERROR(-(Beräkning!L78+(IF($J78=Blad3!$B$4,Beräkning!O78,0))),0)</f>
        <v>0</v>
      </c>
      <c r="AA78" s="108">
        <f>IFERROR(-(Beräkning!M78+(IF($J78=Blad3!$B$4,Beräkning!P78,0))),0)</f>
        <v>0</v>
      </c>
      <c r="AB78" s="109">
        <f>IFERROR(-(Beräkning!N78+(IF($J78=Blad3!$B$4,Beräkning!Q78,0))),0)</f>
        <v>0</v>
      </c>
      <c r="AC78" s="105">
        <f>(IF($J78=Blad3!$B$5,Beräkning!O78,0))</f>
        <v>0</v>
      </c>
      <c r="AD78" s="27">
        <f>(IF($J78=Blad3!$B$5,Beräkning!P78,0))</f>
        <v>0</v>
      </c>
      <c r="AE78" s="106">
        <f>(IF($J78=Blad3!$B$5,Beräkning!Q78,0))</f>
        <v>0</v>
      </c>
      <c r="AF78" s="34"/>
      <c r="AG78" s="140"/>
      <c r="AH78" s="141"/>
      <c r="AI78" s="142"/>
      <c r="AJ78" s="34"/>
      <c r="AK78" s="34"/>
      <c r="AL78" s="34"/>
      <c r="AM78" s="34"/>
    </row>
    <row r="79" spans="1:39" x14ac:dyDescent="0.3">
      <c r="A79" s="150">
        <v>70</v>
      </c>
      <c r="B79" s="132"/>
      <c r="C79" s="136"/>
      <c r="D79" s="95" cm="1">
        <f t="array" ref="D79">IFERROR(INDEX(Grunddata!$E$3:$E$49,MATCH(B79,Grunddata!$C$3:$C$49,0),0),0)</f>
        <v>0</v>
      </c>
      <c r="E79" s="95">
        <f>D79/1000*C79</f>
        <v>0</v>
      </c>
      <c r="F79" s="132"/>
      <c r="G79" s="134">
        <f t="shared" si="5"/>
        <v>0</v>
      </c>
      <c r="H79" s="27" cm="1">
        <f t="array" ref="H79">IFERROR(INDEX(Grunddata!$L$3:$L$49,MATCH(B79,Grunddata!$C$3:$C$49,0),0),0)</f>
        <v>0</v>
      </c>
      <c r="I79" s="27">
        <f t="shared" si="6"/>
        <v>0</v>
      </c>
      <c r="J79" s="137"/>
      <c r="K79" s="34"/>
      <c r="L79" s="136"/>
      <c r="M79" s="146"/>
      <c r="N79" s="136"/>
      <c r="O79" s="148"/>
      <c r="P79" s="132"/>
      <c r="Q79" s="148"/>
      <c r="S79" s="98">
        <f>IFERROR(SUM(Beräkning!A79,Beräkning!B79,Beräkning!E79,Beräkning!H79)-Beräkning!L79+AG79-(IF($J79=Blad3!$B$4,Beräkning!O79,0)),0)</f>
        <v>0</v>
      </c>
      <c r="T79" s="99">
        <f>IFERROR(SUM(Beräkning!C79,Beräkning!F79,Beräkning!I79)-Beräkning!M79+AH79-(IF($J79=Blad3!$B$4,Beräkning!P79,0)),0)</f>
        <v>0</v>
      </c>
      <c r="U79" s="100">
        <f>IFERROR(SUM(Beräkning!D79,Beräkning!G79,Beräkning!J79)-Beräkning!N79+AI79-(IF($J79=Blad3!$B$4,Beräkning!Q79,0)),0)</f>
        <v>0</v>
      </c>
      <c r="V79" s="34"/>
      <c r="W79" s="103" t="e">
        <f>Beräkning!B79+Beräkning!E79+Beräkning!H79+Beräkning!A79</f>
        <v>#N/A</v>
      </c>
      <c r="X79" s="28">
        <f>Beräkning!C79+Beräkning!F79+Beräkning!I79</f>
        <v>0</v>
      </c>
      <c r="Y79" s="104">
        <f>Beräkning!D79+Beräkning!G79+Beräkning!J79</f>
        <v>0</v>
      </c>
      <c r="Z79" s="107">
        <f>IFERROR(-(Beräkning!L79+(IF($J79=Blad3!$B$4,Beräkning!O79,0))),0)</f>
        <v>0</v>
      </c>
      <c r="AA79" s="108">
        <f>IFERROR(-(Beräkning!M79+(IF($J79=Blad3!$B$4,Beräkning!P79,0))),0)</f>
        <v>0</v>
      </c>
      <c r="AB79" s="109">
        <f>IFERROR(-(Beräkning!N79+(IF($J79=Blad3!$B$4,Beräkning!Q79,0))),0)</f>
        <v>0</v>
      </c>
      <c r="AC79" s="105">
        <f>(IF($J79=Blad3!$B$5,Beräkning!O79,0))</f>
        <v>0</v>
      </c>
      <c r="AD79" s="27">
        <f>(IF($J79=Blad3!$B$5,Beräkning!P79,0))</f>
        <v>0</v>
      </c>
      <c r="AE79" s="106">
        <f>(IF($J79=Blad3!$B$5,Beräkning!Q79,0))</f>
        <v>0</v>
      </c>
      <c r="AF79" s="34"/>
      <c r="AG79" s="140"/>
      <c r="AH79" s="141"/>
      <c r="AI79" s="142"/>
      <c r="AJ79" s="34"/>
      <c r="AK79" s="34"/>
      <c r="AL79" s="34"/>
      <c r="AM79" s="34"/>
    </row>
    <row r="80" spans="1:39" x14ac:dyDescent="0.3">
      <c r="A80" s="150">
        <v>71</v>
      </c>
      <c r="B80" s="132"/>
      <c r="C80" s="136"/>
      <c r="D80" s="95" cm="1">
        <f t="array" ref="D80">IFERROR(INDEX(Grunddata!$E$3:$E$49,MATCH(B80,Grunddata!$C$3:$C$49,0),0),0)</f>
        <v>0</v>
      </c>
      <c r="E80" s="95">
        <f t="shared" si="4"/>
        <v>0</v>
      </c>
      <c r="F80" s="132"/>
      <c r="G80" s="134">
        <f t="shared" si="5"/>
        <v>0</v>
      </c>
      <c r="H80" s="27" cm="1">
        <f t="array" ref="H80">IFERROR(INDEX(Grunddata!$L$3:$L$49,MATCH(B80,Grunddata!$C$3:$C$49,0),0),0)</f>
        <v>0</v>
      </c>
      <c r="I80" s="27">
        <f t="shared" si="6"/>
        <v>0</v>
      </c>
      <c r="J80" s="137"/>
      <c r="K80" s="34"/>
      <c r="L80" s="136"/>
      <c r="M80" s="146"/>
      <c r="N80" s="136"/>
      <c r="O80" s="148"/>
      <c r="P80" s="132"/>
      <c r="Q80" s="148"/>
      <c r="S80" s="98">
        <f>IFERROR(SUM(Beräkning!A80,Beräkning!B80,Beräkning!E80,Beräkning!H80)-Beräkning!L80+AG80-(IF($J80=Blad3!$B$4,Beräkning!O80,0)),0)</f>
        <v>0</v>
      </c>
      <c r="T80" s="99">
        <f>IFERROR(SUM(Beräkning!C80,Beräkning!F80,Beräkning!I80)-Beräkning!M80+AH80-(IF($J80=Blad3!$B$4,Beräkning!P80,0)),0)</f>
        <v>0</v>
      </c>
      <c r="U80" s="100">
        <f>IFERROR(SUM(Beräkning!D80,Beräkning!G80,Beräkning!J80)-Beräkning!N80+AI80-(IF($J80=Blad3!$B$4,Beräkning!Q80,0)),0)</f>
        <v>0</v>
      </c>
      <c r="V80" s="34"/>
      <c r="W80" s="103" t="e">
        <f>Beräkning!B80+Beräkning!E80+Beräkning!H80+Beräkning!A80</f>
        <v>#N/A</v>
      </c>
      <c r="X80" s="28">
        <f>Beräkning!C80+Beräkning!F80+Beräkning!I80</f>
        <v>0</v>
      </c>
      <c r="Y80" s="104">
        <f>Beräkning!D80+Beräkning!G80+Beräkning!J80</f>
        <v>0</v>
      </c>
      <c r="Z80" s="107">
        <f>IFERROR(-(Beräkning!L80+(IF($J80=Blad3!$B$4,Beräkning!O80,0))),0)</f>
        <v>0</v>
      </c>
      <c r="AA80" s="108">
        <f>IFERROR(-(Beräkning!M80+(IF($J80=Blad3!$B$4,Beräkning!P80,0))),0)</f>
        <v>0</v>
      </c>
      <c r="AB80" s="109">
        <f>IFERROR(-(Beräkning!N80+(IF($J80=Blad3!$B$4,Beräkning!Q80,0))),0)</f>
        <v>0</v>
      </c>
      <c r="AC80" s="105">
        <f>(IF($J80=Blad3!$B$5,Beräkning!O80,0))</f>
        <v>0</v>
      </c>
      <c r="AD80" s="27">
        <f>(IF($J80=Blad3!$B$5,Beräkning!P80,0))</f>
        <v>0</v>
      </c>
      <c r="AE80" s="106">
        <f>(IF($J80=Blad3!$B$5,Beräkning!Q80,0))</f>
        <v>0</v>
      </c>
      <c r="AF80" s="34"/>
      <c r="AG80" s="140"/>
      <c r="AH80" s="141"/>
      <c r="AI80" s="142"/>
      <c r="AJ80" s="34"/>
      <c r="AK80" s="34"/>
      <c r="AL80" s="34"/>
      <c r="AM80" s="34"/>
    </row>
    <row r="81" spans="1:39" x14ac:dyDescent="0.3">
      <c r="A81" s="150">
        <v>72</v>
      </c>
      <c r="B81" s="132"/>
      <c r="C81" s="136"/>
      <c r="D81" s="95" cm="1">
        <f t="array" ref="D81">IFERROR(INDEX(Grunddata!$E$3:$E$49,MATCH(B81,Grunddata!$C$3:$C$49,0),0),0)</f>
        <v>0</v>
      </c>
      <c r="E81" s="95">
        <f>D81/1000*C81</f>
        <v>0</v>
      </c>
      <c r="F81" s="132"/>
      <c r="G81" s="134">
        <f t="shared" si="5"/>
        <v>0</v>
      </c>
      <c r="H81" s="27" cm="1">
        <f t="array" ref="H81">IFERROR(INDEX(Grunddata!$L$3:$L$49,MATCH(B81,Grunddata!$C$3:$C$49,0),0),0)</f>
        <v>0</v>
      </c>
      <c r="I81" s="27">
        <f t="shared" si="6"/>
        <v>0</v>
      </c>
      <c r="J81" s="137"/>
      <c r="K81" s="34"/>
      <c r="L81" s="136"/>
      <c r="M81" s="146"/>
      <c r="N81" s="136"/>
      <c r="O81" s="148"/>
      <c r="P81" s="132"/>
      <c r="Q81" s="148"/>
      <c r="S81" s="98">
        <f>IFERROR(SUM(Beräkning!A81,Beräkning!B81,Beräkning!E81,Beräkning!H81)-Beräkning!L81+AG81-(IF($J81=Blad3!$B$4,Beräkning!O81,0)),0)</f>
        <v>0</v>
      </c>
      <c r="T81" s="99">
        <f>IFERROR(SUM(Beräkning!C81,Beräkning!F81,Beräkning!I81)-Beräkning!M81+AH81-(IF($J81=Blad3!$B$4,Beräkning!P81,0)),0)</f>
        <v>0</v>
      </c>
      <c r="U81" s="100">
        <f>IFERROR(SUM(Beräkning!D81,Beräkning!G81,Beräkning!J81)-Beräkning!N81+AI81-(IF($J81=Blad3!$B$4,Beräkning!Q81,0)),0)</f>
        <v>0</v>
      </c>
      <c r="V81" s="34"/>
      <c r="W81" s="103" t="e">
        <f>Beräkning!B81+Beräkning!E81+Beräkning!H81+Beräkning!A81</f>
        <v>#N/A</v>
      </c>
      <c r="X81" s="28">
        <f>Beräkning!C81+Beräkning!F81+Beräkning!I81</f>
        <v>0</v>
      </c>
      <c r="Y81" s="104">
        <f>Beräkning!D81+Beräkning!G81+Beräkning!J81</f>
        <v>0</v>
      </c>
      <c r="Z81" s="107">
        <f>IFERROR(-(Beräkning!L81+(IF($J81=Blad3!$B$4,Beräkning!O81,0))),0)</f>
        <v>0</v>
      </c>
      <c r="AA81" s="108">
        <f>IFERROR(-(Beräkning!M81+(IF($J81=Blad3!$B$4,Beräkning!P81,0))),0)</f>
        <v>0</v>
      </c>
      <c r="AB81" s="109">
        <f>IFERROR(-(Beräkning!N81+(IF($J81=Blad3!$B$4,Beräkning!Q81,0))),0)</f>
        <v>0</v>
      </c>
      <c r="AC81" s="105">
        <f>(IF($J81=Blad3!$B$5,Beräkning!O81,0))</f>
        <v>0</v>
      </c>
      <c r="AD81" s="27">
        <f>(IF($J81=Blad3!$B$5,Beräkning!P81,0))</f>
        <v>0</v>
      </c>
      <c r="AE81" s="106">
        <f>(IF($J81=Blad3!$B$5,Beräkning!Q81,0))</f>
        <v>0</v>
      </c>
      <c r="AF81" s="34"/>
      <c r="AG81" s="140"/>
      <c r="AH81" s="141"/>
      <c r="AI81" s="142"/>
      <c r="AJ81" s="34"/>
      <c r="AK81" s="34"/>
      <c r="AL81" s="34"/>
      <c r="AM81" s="34"/>
    </row>
    <row r="82" spans="1:39" x14ac:dyDescent="0.3">
      <c r="A82" s="150">
        <v>73</v>
      </c>
      <c r="B82" s="132"/>
      <c r="C82" s="136"/>
      <c r="D82" s="95" cm="1">
        <f t="array" ref="D82">IFERROR(INDEX(Grunddata!$E$3:$E$49,MATCH(B82,Grunddata!$C$3:$C$49,0),0),0)</f>
        <v>0</v>
      </c>
      <c r="E82" s="95">
        <f>D82/1000*C82</f>
        <v>0</v>
      </c>
      <c r="F82" s="132"/>
      <c r="G82" s="134">
        <f t="shared" si="5"/>
        <v>0</v>
      </c>
      <c r="H82" s="27" cm="1">
        <f t="array" ref="H82">IFERROR(INDEX(Grunddata!$L$3:$L$49,MATCH(B82,Grunddata!$C$3:$C$49,0),0),0)</f>
        <v>0</v>
      </c>
      <c r="I82" s="27">
        <f t="shared" si="6"/>
        <v>0</v>
      </c>
      <c r="J82" s="137"/>
      <c r="K82" s="34"/>
      <c r="L82" s="136"/>
      <c r="M82" s="146"/>
      <c r="N82" s="136"/>
      <c r="O82" s="148"/>
      <c r="P82" s="132"/>
      <c r="Q82" s="148"/>
      <c r="S82" s="98">
        <f>IFERROR(SUM(Beräkning!A82,Beräkning!B82,Beräkning!E82,Beräkning!H82)-Beräkning!L82+AG82-(IF($J82=Blad3!$B$4,Beräkning!O82,0)),0)</f>
        <v>0</v>
      </c>
      <c r="T82" s="99">
        <f>IFERROR(SUM(Beräkning!C82,Beräkning!F82,Beräkning!I82)-Beräkning!M82+AH82-(IF($J82=Blad3!$B$4,Beräkning!P82,0)),0)</f>
        <v>0</v>
      </c>
      <c r="U82" s="100">
        <f>IFERROR(SUM(Beräkning!D82,Beräkning!G82,Beräkning!J82)-Beräkning!N82+AI82-(IF($J82=Blad3!$B$4,Beräkning!Q82,0)),0)</f>
        <v>0</v>
      </c>
      <c r="V82" s="34"/>
      <c r="W82" s="103" t="e">
        <f>Beräkning!B82+Beräkning!E82+Beräkning!H82+Beräkning!A82</f>
        <v>#N/A</v>
      </c>
      <c r="X82" s="28">
        <f>Beräkning!C82+Beräkning!F82+Beräkning!I82</f>
        <v>0</v>
      </c>
      <c r="Y82" s="104">
        <f>Beräkning!D82+Beräkning!G82+Beräkning!J82</f>
        <v>0</v>
      </c>
      <c r="Z82" s="107">
        <f>IFERROR(-(Beräkning!L82+(IF($J82=Blad3!$B$4,Beräkning!O82,0))),0)</f>
        <v>0</v>
      </c>
      <c r="AA82" s="108">
        <f>IFERROR(-(Beräkning!M82+(IF($J82=Blad3!$B$4,Beräkning!P82,0))),0)</f>
        <v>0</v>
      </c>
      <c r="AB82" s="109">
        <f>IFERROR(-(Beräkning!N82+(IF($J82=Blad3!$B$4,Beräkning!Q82,0))),0)</f>
        <v>0</v>
      </c>
      <c r="AC82" s="105">
        <f>(IF($J82=Blad3!$B$5,Beräkning!O82,0))</f>
        <v>0</v>
      </c>
      <c r="AD82" s="27">
        <f>(IF($J82=Blad3!$B$5,Beräkning!P82,0))</f>
        <v>0</v>
      </c>
      <c r="AE82" s="106">
        <f>(IF($J82=Blad3!$B$5,Beräkning!Q82,0))</f>
        <v>0</v>
      </c>
      <c r="AF82" s="34"/>
      <c r="AG82" s="140"/>
      <c r="AH82" s="141"/>
      <c r="AI82" s="142"/>
      <c r="AJ82" s="34"/>
      <c r="AK82" s="34"/>
      <c r="AL82" s="34"/>
      <c r="AM82" s="34"/>
    </row>
    <row r="83" spans="1:39" x14ac:dyDescent="0.3">
      <c r="A83" s="150">
        <v>74</v>
      </c>
      <c r="B83" s="132"/>
      <c r="C83" s="136"/>
      <c r="D83" s="95" cm="1">
        <f t="array" ref="D83">IFERROR(INDEX(Grunddata!$E$3:$E$49,MATCH(B83,Grunddata!$C$3:$C$49,0),0),0)</f>
        <v>0</v>
      </c>
      <c r="E83" s="95">
        <f t="shared" si="4"/>
        <v>0</v>
      </c>
      <c r="F83" s="132"/>
      <c r="G83" s="134">
        <f t="shared" si="5"/>
        <v>0</v>
      </c>
      <c r="H83" s="27" cm="1">
        <f t="array" ref="H83">IFERROR(INDEX(Grunddata!$L$3:$L$49,MATCH(B83,Grunddata!$C$3:$C$49,0),0),0)</f>
        <v>0</v>
      </c>
      <c r="I83" s="27">
        <f t="shared" si="6"/>
        <v>0</v>
      </c>
      <c r="J83" s="137"/>
      <c r="K83" s="34"/>
      <c r="L83" s="136"/>
      <c r="M83" s="146"/>
      <c r="N83" s="136"/>
      <c r="O83" s="148"/>
      <c r="P83" s="132"/>
      <c r="Q83" s="148"/>
      <c r="S83" s="98">
        <f>IFERROR(SUM(Beräkning!A83,Beräkning!B83,Beräkning!E83,Beräkning!H83)-Beräkning!L83+AG83-(IF($J83=Blad3!$B$4,Beräkning!O83,0)),0)</f>
        <v>0</v>
      </c>
      <c r="T83" s="99">
        <f>IFERROR(SUM(Beräkning!C83,Beräkning!F83,Beräkning!I83)-Beräkning!M83+AH83-(IF($J83=Blad3!$B$4,Beräkning!P83,0)),0)</f>
        <v>0</v>
      </c>
      <c r="U83" s="100">
        <f>IFERROR(SUM(Beräkning!D83,Beräkning!G83,Beräkning!J83)-Beräkning!N83+AI83-(IF($J83=Blad3!$B$4,Beräkning!Q83,0)),0)</f>
        <v>0</v>
      </c>
      <c r="V83" s="34"/>
      <c r="W83" s="103" t="e">
        <f>Beräkning!B83+Beräkning!E83+Beräkning!H83+Beräkning!A83</f>
        <v>#N/A</v>
      </c>
      <c r="X83" s="28">
        <f>Beräkning!C83+Beräkning!F83+Beräkning!I83</f>
        <v>0</v>
      </c>
      <c r="Y83" s="104">
        <f>Beräkning!D83+Beräkning!G83+Beräkning!J83</f>
        <v>0</v>
      </c>
      <c r="Z83" s="107">
        <f>IFERROR(-(Beräkning!L83+(IF($J83=Blad3!$B$4,Beräkning!O83,0))),0)</f>
        <v>0</v>
      </c>
      <c r="AA83" s="108">
        <f>IFERROR(-(Beräkning!M83+(IF($J83=Blad3!$B$4,Beräkning!P83,0))),0)</f>
        <v>0</v>
      </c>
      <c r="AB83" s="109">
        <f>IFERROR(-(Beräkning!N83+(IF($J83=Blad3!$B$4,Beräkning!Q83,0))),0)</f>
        <v>0</v>
      </c>
      <c r="AC83" s="105">
        <f>(IF($J83=Blad3!$B$5,Beräkning!O83,0))</f>
        <v>0</v>
      </c>
      <c r="AD83" s="27">
        <f>(IF($J83=Blad3!$B$5,Beräkning!P83,0))</f>
        <v>0</v>
      </c>
      <c r="AE83" s="106">
        <f>(IF($J83=Blad3!$B$5,Beräkning!Q83,0))</f>
        <v>0</v>
      </c>
      <c r="AF83" s="34"/>
      <c r="AG83" s="140"/>
      <c r="AH83" s="141"/>
      <c r="AI83" s="142"/>
      <c r="AJ83" s="34"/>
      <c r="AK83" s="34"/>
      <c r="AL83" s="34"/>
      <c r="AM83" s="34"/>
    </row>
    <row r="84" spans="1:39" x14ac:dyDescent="0.3">
      <c r="A84" s="150">
        <v>75</v>
      </c>
      <c r="B84" s="132"/>
      <c r="C84" s="136"/>
      <c r="D84" s="95" cm="1">
        <f t="array" ref="D84">IFERROR(INDEX(Grunddata!$E$3:$E$49,MATCH(B84,Grunddata!$C$3:$C$49,0),0),0)</f>
        <v>0</v>
      </c>
      <c r="E84" s="95">
        <f t="shared" si="4"/>
        <v>0</v>
      </c>
      <c r="F84" s="132"/>
      <c r="G84" s="134">
        <f t="shared" si="5"/>
        <v>0</v>
      </c>
      <c r="H84" s="27" cm="1">
        <f t="array" ref="H84">IFERROR(INDEX(Grunddata!$L$3:$L$49,MATCH(B84,Grunddata!$C$3:$C$49,0),0),0)</f>
        <v>0</v>
      </c>
      <c r="I84" s="27">
        <f t="shared" si="6"/>
        <v>0</v>
      </c>
      <c r="J84" s="137"/>
      <c r="K84" s="34"/>
      <c r="L84" s="136"/>
      <c r="M84" s="146"/>
      <c r="N84" s="136"/>
      <c r="O84" s="148"/>
      <c r="P84" s="132"/>
      <c r="Q84" s="148"/>
      <c r="S84" s="98">
        <f>IFERROR(SUM(Beräkning!A84,Beräkning!B84,Beräkning!E84,Beräkning!H84)-Beräkning!L84+AG84-(IF($J84=Blad3!$B$4,Beräkning!O84,0)),0)</f>
        <v>0</v>
      </c>
      <c r="T84" s="99">
        <f>IFERROR(SUM(Beräkning!C84,Beräkning!F84,Beräkning!I84)-Beräkning!M84+AH84-(IF($J84=Blad3!$B$4,Beräkning!P84,0)),0)</f>
        <v>0</v>
      </c>
      <c r="U84" s="100">
        <f>IFERROR(SUM(Beräkning!D84,Beräkning!G84,Beräkning!J84)-Beräkning!N84+AI84-(IF($J84=Blad3!$B$4,Beräkning!Q84,0)),0)</f>
        <v>0</v>
      </c>
      <c r="V84" s="34"/>
      <c r="W84" s="103" t="e">
        <f>Beräkning!B84+Beräkning!E84+Beräkning!H84+Beräkning!A84</f>
        <v>#N/A</v>
      </c>
      <c r="X84" s="28">
        <f>Beräkning!C84+Beräkning!F84+Beräkning!I84</f>
        <v>0</v>
      </c>
      <c r="Y84" s="104">
        <f>Beräkning!D84+Beräkning!G84+Beräkning!J84</f>
        <v>0</v>
      </c>
      <c r="Z84" s="107">
        <f>IFERROR(-(Beräkning!L84+(IF($J84=Blad3!$B$4,Beräkning!O84,0))),0)</f>
        <v>0</v>
      </c>
      <c r="AA84" s="108">
        <f>IFERROR(-(Beräkning!M84+(IF($J84=Blad3!$B$4,Beräkning!P84,0))),0)</f>
        <v>0</v>
      </c>
      <c r="AB84" s="109">
        <f>IFERROR(-(Beräkning!N84+(IF($J84=Blad3!$B$4,Beräkning!Q84,0))),0)</f>
        <v>0</v>
      </c>
      <c r="AC84" s="105">
        <f>(IF($J84=Blad3!$B$5,Beräkning!O84,0))</f>
        <v>0</v>
      </c>
      <c r="AD84" s="27">
        <f>(IF($J84=Blad3!$B$5,Beräkning!P84,0))</f>
        <v>0</v>
      </c>
      <c r="AE84" s="106">
        <f>(IF($J84=Blad3!$B$5,Beräkning!Q84,0))</f>
        <v>0</v>
      </c>
      <c r="AF84" s="34"/>
      <c r="AG84" s="140"/>
      <c r="AH84" s="141"/>
      <c r="AI84" s="142"/>
      <c r="AJ84" s="34"/>
      <c r="AK84" s="34"/>
      <c r="AL84" s="34"/>
      <c r="AM84" s="34"/>
    </row>
    <row r="85" spans="1:39" x14ac:dyDescent="0.3">
      <c r="A85" s="150">
        <v>76</v>
      </c>
      <c r="B85" s="132"/>
      <c r="C85" s="136"/>
      <c r="D85" s="95" cm="1">
        <f t="array" ref="D85">IFERROR(INDEX(Grunddata!$E$3:$E$49,MATCH(B85,Grunddata!$C$3:$C$49,0),0),0)</f>
        <v>0</v>
      </c>
      <c r="E85" s="95">
        <f t="shared" si="4"/>
        <v>0</v>
      </c>
      <c r="F85" s="132"/>
      <c r="G85" s="134">
        <f t="shared" ref="G85:G148" si="7">IFERROR(IF(F85=0,D85/1000*10,F85/C85*10), )</f>
        <v>0</v>
      </c>
      <c r="H85" s="27" cm="1">
        <f t="array" ref="H85">IFERROR(INDEX(Grunddata!$L$3:$L$49,MATCH(B85,Grunddata!$C$3:$C$49,0),0),0)</f>
        <v>0</v>
      </c>
      <c r="I85" s="27">
        <f t="shared" ref="I85:I148" si="8">H85/1000*C85</f>
        <v>0</v>
      </c>
      <c r="J85" s="137"/>
      <c r="K85" s="34"/>
      <c r="L85" s="136"/>
      <c r="M85" s="146"/>
      <c r="N85" s="136"/>
      <c r="O85" s="148"/>
      <c r="P85" s="132"/>
      <c r="Q85" s="148"/>
      <c r="S85" s="98">
        <f>IFERROR(SUM(Beräkning!A85,Beräkning!B85,Beräkning!E85,Beräkning!H85)-Beräkning!L85+AG85-(IF($J85=Blad3!$B$4,Beräkning!O85,0)),0)</f>
        <v>0</v>
      </c>
      <c r="T85" s="99">
        <f>IFERROR(SUM(Beräkning!C85,Beräkning!F85,Beräkning!I85)-Beräkning!M85+AH85-(IF($J85=Blad3!$B$4,Beräkning!P85,0)),0)</f>
        <v>0</v>
      </c>
      <c r="U85" s="100">
        <f>IFERROR(SUM(Beräkning!D85,Beräkning!G85,Beräkning!J85)-Beräkning!N85+AI85-(IF($J85=Blad3!$B$4,Beräkning!Q85,0)),0)</f>
        <v>0</v>
      </c>
      <c r="V85" s="34"/>
      <c r="W85" s="103" t="e">
        <f>Beräkning!B85+Beräkning!E85+Beräkning!H85+Beräkning!A85</f>
        <v>#N/A</v>
      </c>
      <c r="X85" s="28">
        <f>Beräkning!C85+Beräkning!F85+Beräkning!I85</f>
        <v>0</v>
      </c>
      <c r="Y85" s="104">
        <f>Beräkning!D85+Beräkning!G85+Beräkning!J85</f>
        <v>0</v>
      </c>
      <c r="Z85" s="107">
        <f>IFERROR(-(Beräkning!L85+(IF($J85=Blad3!$B$4,Beräkning!O85,0))),0)</f>
        <v>0</v>
      </c>
      <c r="AA85" s="108">
        <f>IFERROR(-(Beräkning!M85+(IF($J85=Blad3!$B$4,Beräkning!P85,0))),0)</f>
        <v>0</v>
      </c>
      <c r="AB85" s="109">
        <f>IFERROR(-(Beräkning!N85+(IF($J85=Blad3!$B$4,Beräkning!Q85,0))),0)</f>
        <v>0</v>
      </c>
      <c r="AC85" s="105">
        <f>(IF($J85=Blad3!$B$5,Beräkning!O85,0))</f>
        <v>0</v>
      </c>
      <c r="AD85" s="27">
        <f>(IF($J85=Blad3!$B$5,Beräkning!P85,0))</f>
        <v>0</v>
      </c>
      <c r="AE85" s="106">
        <f>(IF($J85=Blad3!$B$5,Beräkning!Q85,0))</f>
        <v>0</v>
      </c>
      <c r="AF85" s="34"/>
      <c r="AG85" s="140"/>
      <c r="AH85" s="141"/>
      <c r="AI85" s="142"/>
      <c r="AJ85" s="34"/>
      <c r="AK85" s="34"/>
      <c r="AL85" s="34"/>
      <c r="AM85" s="34"/>
    </row>
    <row r="86" spans="1:39" x14ac:dyDescent="0.3">
      <c r="A86" s="150">
        <v>77</v>
      </c>
      <c r="B86" s="132"/>
      <c r="C86" s="136"/>
      <c r="D86" s="95" cm="1">
        <f t="array" ref="D86">IFERROR(INDEX(Grunddata!$E$3:$E$49,MATCH(B86,Grunddata!$C$3:$C$49,0),0),0)</f>
        <v>0</v>
      </c>
      <c r="E86" s="95">
        <f t="shared" si="4"/>
        <v>0</v>
      </c>
      <c r="F86" s="132"/>
      <c r="G86" s="134">
        <f t="shared" si="7"/>
        <v>0</v>
      </c>
      <c r="H86" s="27" cm="1">
        <f t="array" ref="H86">IFERROR(INDEX(Grunddata!$L$3:$L$49,MATCH(B86,Grunddata!$C$3:$C$49,0),0),0)</f>
        <v>0</v>
      </c>
      <c r="I86" s="27">
        <f t="shared" si="8"/>
        <v>0</v>
      </c>
      <c r="J86" s="137"/>
      <c r="K86" s="34"/>
      <c r="L86" s="136"/>
      <c r="M86" s="146"/>
      <c r="N86" s="136"/>
      <c r="O86" s="148"/>
      <c r="P86" s="132"/>
      <c r="Q86" s="148"/>
      <c r="S86" s="98">
        <f>IFERROR(SUM(Beräkning!A86,Beräkning!B86,Beräkning!E86,Beräkning!H86)-Beräkning!L86+AG86-(IF($J86=Blad3!$B$4,Beräkning!O86,0)),0)</f>
        <v>0</v>
      </c>
      <c r="T86" s="99">
        <f>IFERROR(SUM(Beräkning!C86,Beräkning!F86,Beräkning!I86)-Beräkning!M86+AH86-(IF($J86=Blad3!$B$4,Beräkning!P86,0)),0)</f>
        <v>0</v>
      </c>
      <c r="U86" s="100">
        <f>IFERROR(SUM(Beräkning!D86,Beräkning!G86,Beräkning!J86)-Beräkning!N86+AI86-(IF($J86=Blad3!$B$4,Beräkning!Q86,0)),0)</f>
        <v>0</v>
      </c>
      <c r="V86" s="34"/>
      <c r="W86" s="103" t="e">
        <f>Beräkning!B86+Beräkning!E86+Beräkning!H86+Beräkning!A86</f>
        <v>#N/A</v>
      </c>
      <c r="X86" s="28">
        <f>Beräkning!C86+Beräkning!F86+Beräkning!I86</f>
        <v>0</v>
      </c>
      <c r="Y86" s="104">
        <f>Beräkning!D86+Beräkning!G86+Beräkning!J86</f>
        <v>0</v>
      </c>
      <c r="Z86" s="107">
        <f>IFERROR(-(Beräkning!L86+(IF($J86=Blad3!$B$4,Beräkning!O86,0))),0)</f>
        <v>0</v>
      </c>
      <c r="AA86" s="108">
        <f>IFERROR(-(Beräkning!M86+(IF($J86=Blad3!$B$4,Beräkning!P86,0))),0)</f>
        <v>0</v>
      </c>
      <c r="AB86" s="109">
        <f>IFERROR(-(Beräkning!N86+(IF($J86=Blad3!$B$4,Beräkning!Q86,0))),0)</f>
        <v>0</v>
      </c>
      <c r="AC86" s="105">
        <f>(IF($J86=Blad3!$B$5,Beräkning!O86,0))</f>
        <v>0</v>
      </c>
      <c r="AD86" s="27">
        <f>(IF($J86=Blad3!$B$5,Beräkning!P86,0))</f>
        <v>0</v>
      </c>
      <c r="AE86" s="106">
        <f>(IF($J86=Blad3!$B$5,Beräkning!Q86,0))</f>
        <v>0</v>
      </c>
      <c r="AF86" s="34"/>
      <c r="AG86" s="140"/>
      <c r="AH86" s="141"/>
      <c r="AI86" s="142"/>
      <c r="AJ86" s="34"/>
      <c r="AK86" s="34"/>
      <c r="AL86" s="34"/>
      <c r="AM86" s="34"/>
    </row>
    <row r="87" spans="1:39" x14ac:dyDescent="0.3">
      <c r="A87" s="150">
        <v>78</v>
      </c>
      <c r="B87" s="132"/>
      <c r="C87" s="136"/>
      <c r="D87" s="95" cm="1">
        <f t="array" ref="D87">IFERROR(INDEX(Grunddata!$E$3:$E$49,MATCH(B87,Grunddata!$C$3:$C$49,0),0),0)</f>
        <v>0</v>
      </c>
      <c r="E87" s="95">
        <f t="shared" si="4"/>
        <v>0</v>
      </c>
      <c r="F87" s="132"/>
      <c r="G87" s="134">
        <f t="shared" si="7"/>
        <v>0</v>
      </c>
      <c r="H87" s="27" cm="1">
        <f t="array" ref="H87">IFERROR(INDEX(Grunddata!$L$3:$L$49,MATCH(B87,Grunddata!$C$3:$C$49,0),0),0)</f>
        <v>0</v>
      </c>
      <c r="I87" s="27">
        <f t="shared" si="8"/>
        <v>0</v>
      </c>
      <c r="J87" s="137"/>
      <c r="K87" s="34"/>
      <c r="L87" s="136"/>
      <c r="M87" s="146"/>
      <c r="N87" s="136"/>
      <c r="O87" s="148"/>
      <c r="P87" s="132"/>
      <c r="Q87" s="148"/>
      <c r="S87" s="98">
        <f>IFERROR(SUM(Beräkning!A87,Beräkning!B87,Beräkning!E87,Beräkning!H87)-Beräkning!L87+AG87-(IF($J87=Blad3!$B$4,Beräkning!O87,0)),0)</f>
        <v>0</v>
      </c>
      <c r="T87" s="99">
        <f>IFERROR(SUM(Beräkning!C87,Beräkning!F87,Beräkning!I87)-Beräkning!M87+AH87-(IF($J87=Blad3!$B$4,Beräkning!P87,0)),0)</f>
        <v>0</v>
      </c>
      <c r="U87" s="100">
        <f>IFERROR(SUM(Beräkning!D87,Beräkning!G87,Beräkning!J87)-Beräkning!N87+AI87-(IF($J87=Blad3!$B$4,Beräkning!Q87,0)),0)</f>
        <v>0</v>
      </c>
      <c r="V87" s="34"/>
      <c r="W87" s="103" t="e">
        <f>Beräkning!B87+Beräkning!E87+Beräkning!H87+Beräkning!A87</f>
        <v>#N/A</v>
      </c>
      <c r="X87" s="28">
        <f>Beräkning!C87+Beräkning!F87+Beräkning!I87</f>
        <v>0</v>
      </c>
      <c r="Y87" s="104">
        <f>Beräkning!D87+Beräkning!G87+Beräkning!J87</f>
        <v>0</v>
      </c>
      <c r="Z87" s="107">
        <f>IFERROR(-(Beräkning!L87+(IF($J87=Blad3!$B$4,Beräkning!O87,0))),0)</f>
        <v>0</v>
      </c>
      <c r="AA87" s="108">
        <f>IFERROR(-(Beräkning!M87+(IF($J87=Blad3!$B$4,Beräkning!P87,0))),0)</f>
        <v>0</v>
      </c>
      <c r="AB87" s="109">
        <f>IFERROR(-(Beräkning!N87+(IF($J87=Blad3!$B$4,Beräkning!Q87,0))),0)</f>
        <v>0</v>
      </c>
      <c r="AC87" s="105">
        <f>(IF($J87=Blad3!$B$5,Beräkning!O87,0))</f>
        <v>0</v>
      </c>
      <c r="AD87" s="27">
        <f>(IF($J87=Blad3!$B$5,Beräkning!P87,0))</f>
        <v>0</v>
      </c>
      <c r="AE87" s="106">
        <f>(IF($J87=Blad3!$B$5,Beräkning!Q87,0))</f>
        <v>0</v>
      </c>
      <c r="AF87" s="34"/>
      <c r="AG87" s="140"/>
      <c r="AH87" s="141"/>
      <c r="AI87" s="142"/>
      <c r="AJ87" s="34"/>
      <c r="AK87" s="34"/>
      <c r="AL87" s="34"/>
      <c r="AM87" s="34"/>
    </row>
    <row r="88" spans="1:39" x14ac:dyDescent="0.3">
      <c r="A88" s="150">
        <v>79</v>
      </c>
      <c r="B88" s="132"/>
      <c r="C88" s="136"/>
      <c r="D88" s="95" cm="1">
        <f t="array" ref="D88">IFERROR(INDEX(Grunddata!$E$3:$E$49,MATCH(B88,Grunddata!$C$3:$C$49,0),0),0)</f>
        <v>0</v>
      </c>
      <c r="E88" s="95">
        <f t="shared" si="4"/>
        <v>0</v>
      </c>
      <c r="F88" s="132"/>
      <c r="G88" s="134">
        <f t="shared" si="7"/>
        <v>0</v>
      </c>
      <c r="H88" s="27" cm="1">
        <f t="array" ref="H88">IFERROR(INDEX(Grunddata!$L$3:$L$49,MATCH(B88,Grunddata!$C$3:$C$49,0),0),0)</f>
        <v>0</v>
      </c>
      <c r="I88" s="27">
        <f t="shared" si="8"/>
        <v>0</v>
      </c>
      <c r="J88" s="137"/>
      <c r="K88" s="34"/>
      <c r="L88" s="136"/>
      <c r="M88" s="146"/>
      <c r="N88" s="136"/>
      <c r="O88" s="148"/>
      <c r="P88" s="132"/>
      <c r="Q88" s="148"/>
      <c r="S88" s="98">
        <f>IFERROR(SUM(Beräkning!A88,Beräkning!B88,Beräkning!E88,Beräkning!H88)-Beräkning!L88+AG88-(IF($J88=Blad3!$B$4,Beräkning!O88,0)),0)</f>
        <v>0</v>
      </c>
      <c r="T88" s="99">
        <f>IFERROR(SUM(Beräkning!C88,Beräkning!F88,Beräkning!I88)-Beräkning!M88+AH88-(IF($J88=Blad3!$B$4,Beräkning!P88,0)),0)</f>
        <v>0</v>
      </c>
      <c r="U88" s="100">
        <f>IFERROR(SUM(Beräkning!D88,Beräkning!G88,Beräkning!J88)-Beräkning!N88+AI88-(IF($J88=Blad3!$B$4,Beräkning!Q88,0)),0)</f>
        <v>0</v>
      </c>
      <c r="V88" s="34"/>
      <c r="W88" s="103" t="e">
        <f>Beräkning!B88+Beräkning!E88+Beräkning!H88+Beräkning!A88</f>
        <v>#N/A</v>
      </c>
      <c r="X88" s="28">
        <f>Beräkning!C88+Beräkning!F88+Beräkning!I88</f>
        <v>0</v>
      </c>
      <c r="Y88" s="104">
        <f>Beräkning!D88+Beräkning!G88+Beräkning!J88</f>
        <v>0</v>
      </c>
      <c r="Z88" s="107">
        <f>IFERROR(-(Beräkning!L88+(IF($J88=Blad3!$B$4,Beräkning!O88,0))),0)</f>
        <v>0</v>
      </c>
      <c r="AA88" s="108">
        <f>IFERROR(-(Beräkning!M88+(IF($J88=Blad3!$B$4,Beräkning!P88,0))),0)</f>
        <v>0</v>
      </c>
      <c r="AB88" s="109">
        <f>IFERROR(-(Beräkning!N88+(IF($J88=Blad3!$B$4,Beräkning!Q88,0))),0)</f>
        <v>0</v>
      </c>
      <c r="AC88" s="105">
        <f>(IF($J88=Blad3!$B$5,Beräkning!O88,0))</f>
        <v>0</v>
      </c>
      <c r="AD88" s="27">
        <f>(IF($J88=Blad3!$B$5,Beräkning!P88,0))</f>
        <v>0</v>
      </c>
      <c r="AE88" s="106">
        <f>(IF($J88=Blad3!$B$5,Beräkning!Q88,0))</f>
        <v>0</v>
      </c>
      <c r="AF88" s="34"/>
      <c r="AG88" s="140"/>
      <c r="AH88" s="141"/>
      <c r="AI88" s="142"/>
      <c r="AJ88" s="34"/>
      <c r="AK88" s="34"/>
      <c r="AL88" s="34"/>
      <c r="AM88" s="34"/>
    </row>
    <row r="89" spans="1:39" x14ac:dyDescent="0.3">
      <c r="A89" s="150">
        <v>80</v>
      </c>
      <c r="B89" s="132"/>
      <c r="C89" s="136"/>
      <c r="D89" s="95" cm="1">
        <f t="array" ref="D89">IFERROR(INDEX(Grunddata!$E$3:$E$49,MATCH(B89,Grunddata!$C$3:$C$49,0),0),0)</f>
        <v>0</v>
      </c>
      <c r="E89" s="95">
        <f t="shared" si="4"/>
        <v>0</v>
      </c>
      <c r="F89" s="132"/>
      <c r="G89" s="134">
        <f t="shared" si="7"/>
        <v>0</v>
      </c>
      <c r="H89" s="27" cm="1">
        <f t="array" ref="H89">IFERROR(INDEX(Grunddata!$L$3:$L$49,MATCH(B89,Grunddata!$C$3:$C$49,0),0),0)</f>
        <v>0</v>
      </c>
      <c r="I89" s="27">
        <f t="shared" si="8"/>
        <v>0</v>
      </c>
      <c r="J89" s="137"/>
      <c r="K89" s="34"/>
      <c r="L89" s="136"/>
      <c r="M89" s="146"/>
      <c r="N89" s="136"/>
      <c r="O89" s="148"/>
      <c r="P89" s="132"/>
      <c r="Q89" s="148"/>
      <c r="S89" s="98">
        <f>IFERROR(SUM(Beräkning!A89,Beräkning!B89,Beräkning!E89,Beräkning!H89)-Beräkning!L89+AG89-(IF($J89=Blad3!$B$4,Beräkning!O89,0)),0)</f>
        <v>0</v>
      </c>
      <c r="T89" s="99">
        <f>IFERROR(SUM(Beräkning!C89,Beräkning!F89,Beräkning!I89)-Beräkning!M89+AH89-(IF($J89=Blad3!$B$4,Beräkning!P89,0)),0)</f>
        <v>0</v>
      </c>
      <c r="U89" s="100">
        <f>IFERROR(SUM(Beräkning!D89,Beräkning!G89,Beräkning!J89)-Beräkning!N89+AI89-(IF($J89=Blad3!$B$4,Beräkning!Q89,0)),0)</f>
        <v>0</v>
      </c>
      <c r="V89" s="34"/>
      <c r="W89" s="103" t="e">
        <f>Beräkning!B89+Beräkning!E89+Beräkning!H89+Beräkning!A89</f>
        <v>#N/A</v>
      </c>
      <c r="X89" s="28">
        <f>Beräkning!C89+Beräkning!F89+Beräkning!I89</f>
        <v>0</v>
      </c>
      <c r="Y89" s="104">
        <f>Beräkning!D89+Beräkning!G89+Beräkning!J89</f>
        <v>0</v>
      </c>
      <c r="Z89" s="107">
        <f>IFERROR(-(Beräkning!L89+(IF($J89=Blad3!$B$4,Beräkning!O89,0))),0)</f>
        <v>0</v>
      </c>
      <c r="AA89" s="108">
        <f>IFERROR(-(Beräkning!M89+(IF($J89=Blad3!$B$4,Beräkning!P89,0))),0)</f>
        <v>0</v>
      </c>
      <c r="AB89" s="109">
        <f>IFERROR(-(Beräkning!N89+(IF($J89=Blad3!$B$4,Beräkning!Q89,0))),0)</f>
        <v>0</v>
      </c>
      <c r="AC89" s="105">
        <f>(IF($J89=Blad3!$B$5,Beräkning!O89,0))</f>
        <v>0</v>
      </c>
      <c r="AD89" s="27">
        <f>(IF($J89=Blad3!$B$5,Beräkning!P89,0))</f>
        <v>0</v>
      </c>
      <c r="AE89" s="106">
        <f>(IF($J89=Blad3!$B$5,Beräkning!Q89,0))</f>
        <v>0</v>
      </c>
      <c r="AF89" s="34"/>
      <c r="AG89" s="140"/>
      <c r="AH89" s="141"/>
      <c r="AI89" s="142"/>
      <c r="AJ89" s="34"/>
      <c r="AK89" s="34"/>
      <c r="AL89" s="34"/>
      <c r="AM89" s="34"/>
    </row>
    <row r="90" spans="1:39" x14ac:dyDescent="0.3">
      <c r="A90" s="150">
        <v>81</v>
      </c>
      <c r="B90" s="132"/>
      <c r="C90" s="136"/>
      <c r="D90" s="95" cm="1">
        <f t="array" ref="D90">IFERROR(INDEX(Grunddata!$E$3:$E$49,MATCH(B90,Grunddata!$C$3:$C$49,0),0),0)</f>
        <v>0</v>
      </c>
      <c r="E90" s="95">
        <f t="shared" si="4"/>
        <v>0</v>
      </c>
      <c r="F90" s="132"/>
      <c r="G90" s="134">
        <f t="shared" si="7"/>
        <v>0</v>
      </c>
      <c r="H90" s="27" cm="1">
        <f t="array" ref="H90">IFERROR(INDEX(Grunddata!$L$3:$L$49,MATCH(B90,Grunddata!$C$3:$C$49,0),0),0)</f>
        <v>0</v>
      </c>
      <c r="I90" s="27">
        <f t="shared" si="8"/>
        <v>0</v>
      </c>
      <c r="J90" s="137"/>
      <c r="K90" s="34"/>
      <c r="L90" s="136"/>
      <c r="M90" s="146"/>
      <c r="N90" s="136"/>
      <c r="O90" s="148"/>
      <c r="P90" s="132"/>
      <c r="Q90" s="148"/>
      <c r="S90" s="98">
        <f>IFERROR(SUM(Beräkning!A90,Beräkning!B90,Beräkning!E90,Beräkning!H90)-Beräkning!L90+AG90-(IF($J90=Blad3!$B$4,Beräkning!O90,0)),0)</f>
        <v>0</v>
      </c>
      <c r="T90" s="99">
        <f>IFERROR(SUM(Beräkning!C90,Beräkning!F90,Beräkning!I90)-Beräkning!M90+AH90-(IF($J90=Blad3!$B$4,Beräkning!P90,0)),0)</f>
        <v>0</v>
      </c>
      <c r="U90" s="100">
        <f>IFERROR(SUM(Beräkning!D90,Beräkning!G90,Beräkning!J90)-Beräkning!N90+AI90-(IF($J90=Blad3!$B$4,Beräkning!Q90,0)),0)</f>
        <v>0</v>
      </c>
      <c r="V90" s="34"/>
      <c r="W90" s="103" t="e">
        <f>Beräkning!B90+Beräkning!E90+Beräkning!H90+Beräkning!A90</f>
        <v>#N/A</v>
      </c>
      <c r="X90" s="28">
        <f>Beräkning!C90+Beräkning!F90+Beräkning!I90</f>
        <v>0</v>
      </c>
      <c r="Y90" s="104">
        <f>Beräkning!D90+Beräkning!G90+Beräkning!J90</f>
        <v>0</v>
      </c>
      <c r="Z90" s="107">
        <f>IFERROR(-(Beräkning!L90+(IF($J90=Blad3!$B$4,Beräkning!O90,0))),0)</f>
        <v>0</v>
      </c>
      <c r="AA90" s="108">
        <f>IFERROR(-(Beräkning!M90+(IF($J90=Blad3!$B$4,Beräkning!P90,0))),0)</f>
        <v>0</v>
      </c>
      <c r="AB90" s="109">
        <f>IFERROR(-(Beräkning!N90+(IF($J90=Blad3!$B$4,Beräkning!Q90,0))),0)</f>
        <v>0</v>
      </c>
      <c r="AC90" s="105">
        <f>(IF($J90=Blad3!$B$5,Beräkning!O90,0))</f>
        <v>0</v>
      </c>
      <c r="AD90" s="27">
        <f>(IF($J90=Blad3!$B$5,Beräkning!P90,0))</f>
        <v>0</v>
      </c>
      <c r="AE90" s="106">
        <f>(IF($J90=Blad3!$B$5,Beräkning!Q90,0))</f>
        <v>0</v>
      </c>
      <c r="AF90" s="34"/>
      <c r="AG90" s="140"/>
      <c r="AH90" s="141"/>
      <c r="AI90" s="142"/>
      <c r="AJ90" s="34"/>
      <c r="AK90" s="34"/>
      <c r="AL90" s="34"/>
      <c r="AM90" s="34"/>
    </row>
    <row r="91" spans="1:39" x14ac:dyDescent="0.3">
      <c r="A91" s="150">
        <v>82</v>
      </c>
      <c r="B91" s="132"/>
      <c r="C91" s="136"/>
      <c r="D91" s="95" cm="1">
        <f t="array" ref="D91">IFERROR(INDEX(Grunddata!$E$3:$E$49,MATCH(B91,Grunddata!$C$3:$C$49,0),0),0)</f>
        <v>0</v>
      </c>
      <c r="E91" s="95">
        <f t="shared" si="4"/>
        <v>0</v>
      </c>
      <c r="F91" s="132"/>
      <c r="G91" s="134">
        <f t="shared" si="7"/>
        <v>0</v>
      </c>
      <c r="H91" s="27" cm="1">
        <f t="array" ref="H91">IFERROR(INDEX(Grunddata!$L$3:$L$49,MATCH(B91,Grunddata!$C$3:$C$49,0),0),0)</f>
        <v>0</v>
      </c>
      <c r="I91" s="27">
        <f t="shared" si="8"/>
        <v>0</v>
      </c>
      <c r="J91" s="137"/>
      <c r="K91" s="34"/>
      <c r="L91" s="136"/>
      <c r="M91" s="146"/>
      <c r="N91" s="136"/>
      <c r="O91" s="148"/>
      <c r="P91" s="132"/>
      <c r="Q91" s="148"/>
      <c r="S91" s="98">
        <f>IFERROR(SUM(Beräkning!A91,Beräkning!B91,Beräkning!E91,Beräkning!H91)-Beräkning!L91+AG91-(IF($J91=Blad3!$B$4,Beräkning!O91,0)),0)</f>
        <v>0</v>
      </c>
      <c r="T91" s="99">
        <f>IFERROR(SUM(Beräkning!C91,Beräkning!F91,Beräkning!I91)-Beräkning!M91+AH91-(IF($J91=Blad3!$B$4,Beräkning!P91,0)),0)</f>
        <v>0</v>
      </c>
      <c r="U91" s="100">
        <f>IFERROR(SUM(Beräkning!D91,Beräkning!G91,Beräkning!J91)-Beräkning!N91+AI91-(IF($J91=Blad3!$B$4,Beräkning!Q91,0)),0)</f>
        <v>0</v>
      </c>
      <c r="V91" s="34"/>
      <c r="W91" s="103" t="e">
        <f>Beräkning!B91+Beräkning!E91+Beräkning!H91+Beräkning!A91</f>
        <v>#N/A</v>
      </c>
      <c r="X91" s="28">
        <f>Beräkning!C91+Beräkning!F91+Beräkning!I91</f>
        <v>0</v>
      </c>
      <c r="Y91" s="104">
        <f>Beräkning!D91+Beräkning!G91+Beräkning!J91</f>
        <v>0</v>
      </c>
      <c r="Z91" s="107">
        <f>IFERROR(-(Beräkning!L91+(IF($J91=Blad3!$B$4,Beräkning!O91,0))),0)</f>
        <v>0</v>
      </c>
      <c r="AA91" s="108">
        <f>IFERROR(-(Beräkning!M91+(IF($J91=Blad3!$B$4,Beräkning!P91,0))),0)</f>
        <v>0</v>
      </c>
      <c r="AB91" s="109">
        <f>IFERROR(-(Beräkning!N91+(IF($J91=Blad3!$B$4,Beräkning!Q91,0))),0)</f>
        <v>0</v>
      </c>
      <c r="AC91" s="105">
        <f>(IF($J91=Blad3!$B$5,Beräkning!O91,0))</f>
        <v>0</v>
      </c>
      <c r="AD91" s="27">
        <f>(IF($J91=Blad3!$B$5,Beräkning!P91,0))</f>
        <v>0</v>
      </c>
      <c r="AE91" s="106">
        <f>(IF($J91=Blad3!$B$5,Beräkning!Q91,0))</f>
        <v>0</v>
      </c>
      <c r="AF91" s="34"/>
      <c r="AG91" s="140"/>
      <c r="AH91" s="141"/>
      <c r="AI91" s="142"/>
      <c r="AJ91" s="34"/>
      <c r="AK91" s="34"/>
      <c r="AL91" s="34"/>
      <c r="AM91" s="34"/>
    </row>
    <row r="92" spans="1:39" x14ac:dyDescent="0.3">
      <c r="A92" s="150">
        <v>83</v>
      </c>
      <c r="B92" s="132"/>
      <c r="C92" s="136"/>
      <c r="D92" s="95" cm="1">
        <f t="array" ref="D92">IFERROR(INDEX(Grunddata!$E$3:$E$49,MATCH(B92,Grunddata!$C$3:$C$49,0),0),0)</f>
        <v>0</v>
      </c>
      <c r="E92" s="95">
        <f t="shared" si="4"/>
        <v>0</v>
      </c>
      <c r="F92" s="132"/>
      <c r="G92" s="134">
        <f t="shared" si="7"/>
        <v>0</v>
      </c>
      <c r="H92" s="27" cm="1">
        <f t="array" ref="H92">IFERROR(INDEX(Grunddata!$L$3:$L$49,MATCH(B92,Grunddata!$C$3:$C$49,0),0),0)</f>
        <v>0</v>
      </c>
      <c r="I92" s="27">
        <f t="shared" si="8"/>
        <v>0</v>
      </c>
      <c r="J92" s="137"/>
      <c r="K92" s="34"/>
      <c r="L92" s="136"/>
      <c r="M92" s="146"/>
      <c r="N92" s="136"/>
      <c r="O92" s="148"/>
      <c r="P92" s="132"/>
      <c r="Q92" s="148"/>
      <c r="S92" s="98">
        <f>IFERROR(SUM(Beräkning!A92,Beräkning!B92,Beräkning!E92,Beräkning!H92)-Beräkning!L92+AG92-(IF($J92=Blad3!$B$4,Beräkning!O92,0)),0)</f>
        <v>0</v>
      </c>
      <c r="T92" s="99">
        <f>IFERROR(SUM(Beräkning!C92,Beräkning!F92,Beräkning!I92)-Beräkning!M92+AH92-(IF($J92=Blad3!$B$4,Beräkning!P92,0)),0)</f>
        <v>0</v>
      </c>
      <c r="U92" s="100">
        <f>IFERROR(SUM(Beräkning!D92,Beräkning!G92,Beräkning!J92)-Beräkning!N92+AI92-(IF($J92=Blad3!$B$4,Beräkning!Q92,0)),0)</f>
        <v>0</v>
      </c>
      <c r="V92" s="34"/>
      <c r="W92" s="103" t="e">
        <f>Beräkning!B92+Beräkning!E92+Beräkning!H92+Beräkning!A92</f>
        <v>#N/A</v>
      </c>
      <c r="X92" s="28">
        <f>Beräkning!C92+Beräkning!F92+Beräkning!I92</f>
        <v>0</v>
      </c>
      <c r="Y92" s="104">
        <f>Beräkning!D92+Beräkning!G92+Beräkning!J92</f>
        <v>0</v>
      </c>
      <c r="Z92" s="107">
        <f>IFERROR(-(Beräkning!L92+(IF($J92=Blad3!$B$4,Beräkning!O92,0))),0)</f>
        <v>0</v>
      </c>
      <c r="AA92" s="108">
        <f>IFERROR(-(Beräkning!M92+(IF($J92=Blad3!$B$4,Beräkning!P92,0))),0)</f>
        <v>0</v>
      </c>
      <c r="AB92" s="109">
        <f>IFERROR(-(Beräkning!N92+(IF($J92=Blad3!$B$4,Beräkning!Q92,0))),0)</f>
        <v>0</v>
      </c>
      <c r="AC92" s="105">
        <f>(IF($J92=Blad3!$B$5,Beräkning!O92,0))</f>
        <v>0</v>
      </c>
      <c r="AD92" s="27">
        <f>(IF($J92=Blad3!$B$5,Beräkning!P92,0))</f>
        <v>0</v>
      </c>
      <c r="AE92" s="106">
        <f>(IF($J92=Blad3!$B$5,Beräkning!Q92,0))</f>
        <v>0</v>
      </c>
      <c r="AF92" s="34"/>
      <c r="AG92" s="140"/>
      <c r="AH92" s="141"/>
      <c r="AI92" s="142"/>
      <c r="AJ92" s="34"/>
      <c r="AK92" s="34"/>
      <c r="AL92" s="34"/>
      <c r="AM92" s="34"/>
    </row>
    <row r="93" spans="1:39" x14ac:dyDescent="0.3">
      <c r="A93" s="150">
        <v>84</v>
      </c>
      <c r="B93" s="132"/>
      <c r="C93" s="136"/>
      <c r="D93" s="95" cm="1">
        <f t="array" ref="D93">IFERROR(INDEX(Grunddata!$E$3:$E$49,MATCH(B93,Grunddata!$C$3:$C$49,0),0),0)</f>
        <v>0</v>
      </c>
      <c r="E93" s="95">
        <f t="shared" si="4"/>
        <v>0</v>
      </c>
      <c r="F93" s="132"/>
      <c r="G93" s="134">
        <f t="shared" si="7"/>
        <v>0</v>
      </c>
      <c r="H93" s="27" cm="1">
        <f t="array" ref="H93">IFERROR(INDEX(Grunddata!$L$3:$L$49,MATCH(B93,Grunddata!$C$3:$C$49,0),0),0)</f>
        <v>0</v>
      </c>
      <c r="I93" s="27">
        <f t="shared" si="8"/>
        <v>0</v>
      </c>
      <c r="J93" s="137"/>
      <c r="K93" s="34"/>
      <c r="L93" s="136"/>
      <c r="M93" s="146"/>
      <c r="N93" s="136"/>
      <c r="O93" s="148"/>
      <c r="P93" s="132"/>
      <c r="Q93" s="148"/>
      <c r="S93" s="98">
        <f>IFERROR(SUM(Beräkning!A93,Beräkning!B93,Beräkning!E93,Beräkning!H93)-Beräkning!L93+AG93-(IF($J93=Blad3!$B$4,Beräkning!O93,0)),0)</f>
        <v>0</v>
      </c>
      <c r="T93" s="99">
        <f>IFERROR(SUM(Beräkning!C93,Beräkning!F93,Beräkning!I93)-Beräkning!M93+AH93-(IF($J93=Blad3!$B$4,Beräkning!P93,0)),0)</f>
        <v>0</v>
      </c>
      <c r="U93" s="100">
        <f>IFERROR(SUM(Beräkning!D93,Beräkning!G93,Beräkning!J93)-Beräkning!N93+AI93-(IF($J93=Blad3!$B$4,Beräkning!Q93,0)),0)</f>
        <v>0</v>
      </c>
      <c r="V93" s="34"/>
      <c r="W93" s="103" t="e">
        <f>Beräkning!B93+Beräkning!E93+Beräkning!H93+Beräkning!A93</f>
        <v>#N/A</v>
      </c>
      <c r="X93" s="28">
        <f>Beräkning!C93+Beräkning!F93+Beräkning!I93</f>
        <v>0</v>
      </c>
      <c r="Y93" s="104">
        <f>Beräkning!D93+Beräkning!G93+Beräkning!J93</f>
        <v>0</v>
      </c>
      <c r="Z93" s="107">
        <f>IFERROR(-(Beräkning!L93+(IF($J93=Blad3!$B$4,Beräkning!O93,0))),0)</f>
        <v>0</v>
      </c>
      <c r="AA93" s="108">
        <f>IFERROR(-(Beräkning!M93+(IF($J93=Blad3!$B$4,Beräkning!P93,0))),0)</f>
        <v>0</v>
      </c>
      <c r="AB93" s="109">
        <f>IFERROR(-(Beräkning!N93+(IF($J93=Blad3!$B$4,Beräkning!Q93,0))),0)</f>
        <v>0</v>
      </c>
      <c r="AC93" s="105">
        <f>(IF($J93=Blad3!$B$5,Beräkning!O93,0))</f>
        <v>0</v>
      </c>
      <c r="AD93" s="27">
        <f>(IF($J93=Blad3!$B$5,Beräkning!P93,0))</f>
        <v>0</v>
      </c>
      <c r="AE93" s="106">
        <f>(IF($J93=Blad3!$B$5,Beräkning!Q93,0))</f>
        <v>0</v>
      </c>
      <c r="AF93" s="34"/>
      <c r="AG93" s="140"/>
      <c r="AH93" s="141"/>
      <c r="AI93" s="142"/>
      <c r="AJ93" s="34"/>
      <c r="AK93" s="34"/>
      <c r="AL93" s="34"/>
      <c r="AM93" s="34"/>
    </row>
    <row r="94" spans="1:39" x14ac:dyDescent="0.3">
      <c r="A94" s="150">
        <v>85</v>
      </c>
      <c r="B94" s="132"/>
      <c r="C94" s="136"/>
      <c r="D94" s="95" cm="1">
        <f t="array" ref="D94">IFERROR(INDEX(Grunddata!$E$3:$E$49,MATCH(B94,Grunddata!$C$3:$C$49,0),0),0)</f>
        <v>0</v>
      </c>
      <c r="E94" s="95">
        <f t="shared" si="4"/>
        <v>0</v>
      </c>
      <c r="F94" s="132"/>
      <c r="G94" s="134">
        <f t="shared" si="7"/>
        <v>0</v>
      </c>
      <c r="H94" s="27" cm="1">
        <f t="array" ref="H94">IFERROR(INDEX(Grunddata!$L$3:$L$49,MATCH(B94,Grunddata!$C$3:$C$49,0),0),0)</f>
        <v>0</v>
      </c>
      <c r="I94" s="27">
        <f t="shared" si="8"/>
        <v>0</v>
      </c>
      <c r="J94" s="137"/>
      <c r="K94" s="34"/>
      <c r="L94" s="136"/>
      <c r="M94" s="146"/>
      <c r="N94" s="136"/>
      <c r="O94" s="148"/>
      <c r="P94" s="132"/>
      <c r="Q94" s="148"/>
      <c r="S94" s="98">
        <f>IFERROR(SUM(Beräkning!A94,Beräkning!B94,Beräkning!E94,Beräkning!H94)-Beräkning!L94+AG94-(IF($J94=Blad3!$B$4,Beräkning!O94,0)),0)</f>
        <v>0</v>
      </c>
      <c r="T94" s="99">
        <f>IFERROR(SUM(Beräkning!C94,Beräkning!F94,Beräkning!I94)-Beräkning!M94+AH94-(IF($J94=Blad3!$B$4,Beräkning!P94,0)),0)</f>
        <v>0</v>
      </c>
      <c r="U94" s="100">
        <f>IFERROR(SUM(Beräkning!D94,Beräkning!G94,Beräkning!J94)-Beräkning!N94+AI94-(IF($J94=Blad3!$B$4,Beräkning!Q94,0)),0)</f>
        <v>0</v>
      </c>
      <c r="V94" s="34"/>
      <c r="W94" s="103" t="e">
        <f>Beräkning!B94+Beräkning!E94+Beräkning!H94+Beräkning!A94</f>
        <v>#N/A</v>
      </c>
      <c r="X94" s="28">
        <f>Beräkning!C94+Beräkning!F94+Beräkning!I94</f>
        <v>0</v>
      </c>
      <c r="Y94" s="104">
        <f>Beräkning!D94+Beräkning!G94+Beräkning!J94</f>
        <v>0</v>
      </c>
      <c r="Z94" s="107">
        <f>IFERROR(-(Beräkning!L94+(IF($J94=Blad3!$B$4,Beräkning!O94,0))),0)</f>
        <v>0</v>
      </c>
      <c r="AA94" s="108">
        <f>IFERROR(-(Beräkning!M94+(IF($J94=Blad3!$B$4,Beräkning!P94,0))),0)</f>
        <v>0</v>
      </c>
      <c r="AB94" s="109">
        <f>IFERROR(-(Beräkning!N94+(IF($J94=Blad3!$B$4,Beräkning!Q94,0))),0)</f>
        <v>0</v>
      </c>
      <c r="AC94" s="105">
        <f>(IF($J94=Blad3!$B$5,Beräkning!O94,0))</f>
        <v>0</v>
      </c>
      <c r="AD94" s="27">
        <f>(IF($J94=Blad3!$B$5,Beräkning!P94,0))</f>
        <v>0</v>
      </c>
      <c r="AE94" s="106">
        <f>(IF($J94=Blad3!$B$5,Beräkning!Q94,0))</f>
        <v>0</v>
      </c>
      <c r="AF94" s="34"/>
      <c r="AG94" s="140"/>
      <c r="AH94" s="141"/>
      <c r="AI94" s="142"/>
      <c r="AJ94" s="34"/>
      <c r="AK94" s="34"/>
      <c r="AL94" s="34"/>
      <c r="AM94" s="34"/>
    </row>
    <row r="95" spans="1:39" x14ac:dyDescent="0.3">
      <c r="A95" s="150">
        <v>86</v>
      </c>
      <c r="B95" s="132"/>
      <c r="C95" s="136"/>
      <c r="D95" s="95" cm="1">
        <f t="array" ref="D95">IFERROR(INDEX(Grunddata!$E$3:$E$49,MATCH(B95,Grunddata!$C$3:$C$49,0),0),0)</f>
        <v>0</v>
      </c>
      <c r="E95" s="95">
        <f t="shared" si="4"/>
        <v>0</v>
      </c>
      <c r="F95" s="132"/>
      <c r="G95" s="134">
        <f t="shared" si="7"/>
        <v>0</v>
      </c>
      <c r="H95" s="27" cm="1">
        <f t="array" ref="H95">IFERROR(INDEX(Grunddata!$L$3:$L$49,MATCH(B95,Grunddata!$C$3:$C$49,0),0),0)</f>
        <v>0</v>
      </c>
      <c r="I95" s="27">
        <f t="shared" si="8"/>
        <v>0</v>
      </c>
      <c r="J95" s="137"/>
      <c r="K95" s="34"/>
      <c r="L95" s="136"/>
      <c r="M95" s="146"/>
      <c r="N95" s="136"/>
      <c r="O95" s="148"/>
      <c r="P95" s="132"/>
      <c r="Q95" s="148"/>
      <c r="S95" s="98">
        <f>IFERROR(SUM(Beräkning!A95,Beräkning!B95,Beräkning!E95,Beräkning!H95)-Beräkning!L95+AG95-(IF($J95=Blad3!$B$4,Beräkning!O95,0)),0)</f>
        <v>0</v>
      </c>
      <c r="T95" s="99">
        <f>IFERROR(SUM(Beräkning!C95,Beräkning!F95,Beräkning!I95)-Beräkning!M95+AH95-(IF($J95=Blad3!$B$4,Beräkning!P95,0)),0)</f>
        <v>0</v>
      </c>
      <c r="U95" s="100">
        <f>IFERROR(SUM(Beräkning!D95,Beräkning!G95,Beräkning!J95)-Beräkning!N95+AI95-(IF($J95=Blad3!$B$4,Beräkning!Q95,0)),0)</f>
        <v>0</v>
      </c>
      <c r="V95" s="34"/>
      <c r="W95" s="103" t="e">
        <f>Beräkning!B95+Beräkning!E95+Beräkning!H95+Beräkning!A95</f>
        <v>#N/A</v>
      </c>
      <c r="X95" s="28">
        <f>Beräkning!C95+Beräkning!F95+Beräkning!I95</f>
        <v>0</v>
      </c>
      <c r="Y95" s="104">
        <f>Beräkning!D95+Beräkning!G95+Beräkning!J95</f>
        <v>0</v>
      </c>
      <c r="Z95" s="107">
        <f>IFERROR(-(Beräkning!L95+(IF($J95=Blad3!$B$4,Beräkning!O95,0))),0)</f>
        <v>0</v>
      </c>
      <c r="AA95" s="108">
        <f>IFERROR(-(Beräkning!M95+(IF($J95=Blad3!$B$4,Beräkning!P95,0))),0)</f>
        <v>0</v>
      </c>
      <c r="AB95" s="109">
        <f>IFERROR(-(Beräkning!N95+(IF($J95=Blad3!$B$4,Beräkning!Q95,0))),0)</f>
        <v>0</v>
      </c>
      <c r="AC95" s="105">
        <f>(IF($J95=Blad3!$B$5,Beräkning!O95,0))</f>
        <v>0</v>
      </c>
      <c r="AD95" s="27">
        <f>(IF($J95=Blad3!$B$5,Beräkning!P95,0))</f>
        <v>0</v>
      </c>
      <c r="AE95" s="106">
        <f>(IF($J95=Blad3!$B$5,Beräkning!Q95,0))</f>
        <v>0</v>
      </c>
      <c r="AF95" s="34"/>
      <c r="AG95" s="140"/>
      <c r="AH95" s="141"/>
      <c r="AI95" s="142"/>
      <c r="AJ95" s="34"/>
      <c r="AK95" s="34"/>
      <c r="AL95" s="34"/>
      <c r="AM95" s="34"/>
    </row>
    <row r="96" spans="1:39" x14ac:dyDescent="0.3">
      <c r="A96" s="150">
        <v>87</v>
      </c>
      <c r="B96" s="132"/>
      <c r="C96" s="136"/>
      <c r="D96" s="95" cm="1">
        <f t="array" ref="D96">IFERROR(INDEX(Grunddata!$E$3:$E$49,MATCH(B96,Grunddata!$C$3:$C$49,0),0),0)</f>
        <v>0</v>
      </c>
      <c r="E96" s="95">
        <f t="shared" si="4"/>
        <v>0</v>
      </c>
      <c r="F96" s="132"/>
      <c r="G96" s="134">
        <f t="shared" si="7"/>
        <v>0</v>
      </c>
      <c r="H96" s="27" cm="1">
        <f t="array" ref="H96">IFERROR(INDEX(Grunddata!$L$3:$L$49,MATCH(B96,Grunddata!$C$3:$C$49,0),0),0)</f>
        <v>0</v>
      </c>
      <c r="I96" s="27">
        <f t="shared" si="8"/>
        <v>0</v>
      </c>
      <c r="J96" s="137"/>
      <c r="K96" s="34"/>
      <c r="L96" s="136"/>
      <c r="M96" s="146"/>
      <c r="N96" s="136"/>
      <c r="O96" s="148"/>
      <c r="P96" s="132"/>
      <c r="Q96" s="148"/>
      <c r="S96" s="98">
        <f>IFERROR(SUM(Beräkning!A96,Beräkning!B96,Beräkning!E96,Beräkning!H96)-Beräkning!L96+AG96-(IF($J96=Blad3!$B$4,Beräkning!O96,0)),0)</f>
        <v>0</v>
      </c>
      <c r="T96" s="99">
        <f>IFERROR(SUM(Beräkning!C96,Beräkning!F96,Beräkning!I96)-Beräkning!M96+AH96-(IF($J96=Blad3!$B$4,Beräkning!P96,0)),0)</f>
        <v>0</v>
      </c>
      <c r="U96" s="100">
        <f>IFERROR(SUM(Beräkning!D96,Beräkning!G96,Beräkning!J96)-Beräkning!N96+AI96-(IF($J96=Blad3!$B$4,Beräkning!Q96,0)),0)</f>
        <v>0</v>
      </c>
      <c r="V96" s="34"/>
      <c r="W96" s="103" t="e">
        <f>Beräkning!B96+Beräkning!E96+Beräkning!H96+Beräkning!A96</f>
        <v>#N/A</v>
      </c>
      <c r="X96" s="28">
        <f>Beräkning!C96+Beräkning!F96+Beräkning!I96</f>
        <v>0</v>
      </c>
      <c r="Y96" s="104">
        <f>Beräkning!D96+Beräkning!G96+Beräkning!J96</f>
        <v>0</v>
      </c>
      <c r="Z96" s="107">
        <f>IFERROR(-(Beräkning!L96+(IF($J96=Blad3!$B$4,Beräkning!O96,0))),0)</f>
        <v>0</v>
      </c>
      <c r="AA96" s="108">
        <f>IFERROR(-(Beräkning!M96+(IF($J96=Blad3!$B$4,Beräkning!P96,0))),0)</f>
        <v>0</v>
      </c>
      <c r="AB96" s="109">
        <f>IFERROR(-(Beräkning!N96+(IF($J96=Blad3!$B$4,Beräkning!Q96,0))),0)</f>
        <v>0</v>
      </c>
      <c r="AC96" s="105">
        <f>(IF($J96=Blad3!$B$5,Beräkning!O96,0))</f>
        <v>0</v>
      </c>
      <c r="AD96" s="27">
        <f>(IF($J96=Blad3!$B$5,Beräkning!P96,0))</f>
        <v>0</v>
      </c>
      <c r="AE96" s="106">
        <f>(IF($J96=Blad3!$B$5,Beräkning!Q96,0))</f>
        <v>0</v>
      </c>
      <c r="AF96" s="34"/>
      <c r="AG96" s="140"/>
      <c r="AH96" s="141"/>
      <c r="AI96" s="142"/>
      <c r="AJ96" s="34"/>
      <c r="AK96" s="34"/>
      <c r="AL96" s="34"/>
      <c r="AM96" s="34"/>
    </row>
    <row r="97" spans="1:39" x14ac:dyDescent="0.3">
      <c r="A97" s="150">
        <v>88</v>
      </c>
      <c r="B97" s="132"/>
      <c r="C97" s="136"/>
      <c r="D97" s="95" cm="1">
        <f t="array" ref="D97">IFERROR(INDEX(Grunddata!$E$3:$E$49,MATCH(B97,Grunddata!$C$3:$C$49,0),0),0)</f>
        <v>0</v>
      </c>
      <c r="E97" s="95">
        <f t="shared" si="4"/>
        <v>0</v>
      </c>
      <c r="F97" s="132"/>
      <c r="G97" s="134">
        <f t="shared" si="7"/>
        <v>0</v>
      </c>
      <c r="H97" s="27" cm="1">
        <f t="array" ref="H97">IFERROR(INDEX(Grunddata!$L$3:$L$49,MATCH(B97,Grunddata!$C$3:$C$49,0),0),0)</f>
        <v>0</v>
      </c>
      <c r="I97" s="27">
        <f t="shared" si="8"/>
        <v>0</v>
      </c>
      <c r="J97" s="137"/>
      <c r="K97" s="34"/>
      <c r="L97" s="136"/>
      <c r="M97" s="146"/>
      <c r="N97" s="136"/>
      <c r="O97" s="148"/>
      <c r="P97" s="132"/>
      <c r="Q97" s="148"/>
      <c r="S97" s="98">
        <f>IFERROR(SUM(Beräkning!A97,Beräkning!B97,Beräkning!E97,Beräkning!H97)-Beräkning!L97+AG97-(IF($J97=Blad3!$B$4,Beräkning!O97,0)),0)</f>
        <v>0</v>
      </c>
      <c r="T97" s="99">
        <f>IFERROR(SUM(Beräkning!C97,Beräkning!F97,Beräkning!I97)-Beräkning!M97+AH97-(IF($J97=Blad3!$B$4,Beräkning!P97,0)),0)</f>
        <v>0</v>
      </c>
      <c r="U97" s="100">
        <f>IFERROR(SUM(Beräkning!D97,Beräkning!G97,Beräkning!J97)-Beräkning!N97+AI97-(IF($J97=Blad3!$B$4,Beräkning!Q97,0)),0)</f>
        <v>0</v>
      </c>
      <c r="V97" s="34"/>
      <c r="W97" s="103" t="e">
        <f>Beräkning!B97+Beräkning!E97+Beräkning!H97+Beräkning!A97</f>
        <v>#N/A</v>
      </c>
      <c r="X97" s="28">
        <f>Beräkning!C97+Beräkning!F97+Beräkning!I97</f>
        <v>0</v>
      </c>
      <c r="Y97" s="104">
        <f>Beräkning!D97+Beräkning!G97+Beräkning!J97</f>
        <v>0</v>
      </c>
      <c r="Z97" s="107">
        <f>IFERROR(-(Beräkning!L97+(IF($J97=Blad3!$B$4,Beräkning!O97,0))),0)</f>
        <v>0</v>
      </c>
      <c r="AA97" s="108">
        <f>IFERROR(-(Beräkning!M97+(IF($J97=Blad3!$B$4,Beräkning!P97,0))),0)</f>
        <v>0</v>
      </c>
      <c r="AB97" s="109">
        <f>IFERROR(-(Beräkning!N97+(IF($J97=Blad3!$B$4,Beräkning!Q97,0))),0)</f>
        <v>0</v>
      </c>
      <c r="AC97" s="105">
        <f>(IF($J97=Blad3!$B$5,Beräkning!O97,0))</f>
        <v>0</v>
      </c>
      <c r="AD97" s="27">
        <f>(IF($J97=Blad3!$B$5,Beräkning!P97,0))</f>
        <v>0</v>
      </c>
      <c r="AE97" s="106">
        <f>(IF($J97=Blad3!$B$5,Beräkning!Q97,0))</f>
        <v>0</v>
      </c>
      <c r="AF97" s="34"/>
      <c r="AG97" s="140"/>
      <c r="AH97" s="141"/>
      <c r="AI97" s="142"/>
      <c r="AJ97" s="34"/>
      <c r="AK97" s="34"/>
      <c r="AL97" s="34"/>
      <c r="AM97" s="34"/>
    </row>
    <row r="98" spans="1:39" x14ac:dyDescent="0.3">
      <c r="A98" s="150">
        <v>89</v>
      </c>
      <c r="B98" s="132"/>
      <c r="C98" s="136"/>
      <c r="D98" s="95" cm="1">
        <f t="array" ref="D98">IFERROR(INDEX(Grunddata!$E$3:$E$49,MATCH(B98,Grunddata!$C$3:$C$49,0),0),0)</f>
        <v>0</v>
      </c>
      <c r="E98" s="95">
        <f t="shared" si="4"/>
        <v>0</v>
      </c>
      <c r="F98" s="132"/>
      <c r="G98" s="134">
        <f t="shared" si="7"/>
        <v>0</v>
      </c>
      <c r="H98" s="27" cm="1">
        <f t="array" ref="H98">IFERROR(INDEX(Grunddata!$L$3:$L$49,MATCH(B98,Grunddata!$C$3:$C$49,0),0),0)</f>
        <v>0</v>
      </c>
      <c r="I98" s="27">
        <f t="shared" si="8"/>
        <v>0</v>
      </c>
      <c r="J98" s="137"/>
      <c r="K98" s="34"/>
      <c r="L98" s="136"/>
      <c r="M98" s="146"/>
      <c r="N98" s="136"/>
      <c r="O98" s="148"/>
      <c r="P98" s="132"/>
      <c r="Q98" s="148"/>
      <c r="S98" s="98">
        <f>IFERROR(SUM(Beräkning!A98,Beräkning!B98,Beräkning!E98,Beräkning!H98)-Beräkning!L98+AG98-(IF($J98=Blad3!$B$4,Beräkning!O98,0)),0)</f>
        <v>0</v>
      </c>
      <c r="T98" s="99">
        <f>IFERROR(SUM(Beräkning!C98,Beräkning!F98,Beräkning!I98)-Beräkning!M98+AH98-(IF($J98=Blad3!$B$4,Beräkning!P98,0)),0)</f>
        <v>0</v>
      </c>
      <c r="U98" s="100">
        <f>IFERROR(SUM(Beräkning!D98,Beräkning!G98,Beräkning!J98)-Beräkning!N98+AI98-(IF($J98=Blad3!$B$4,Beräkning!Q98,0)),0)</f>
        <v>0</v>
      </c>
      <c r="V98" s="34"/>
      <c r="W98" s="103" t="e">
        <f>Beräkning!B98+Beräkning!E98+Beräkning!H98+Beräkning!A98</f>
        <v>#N/A</v>
      </c>
      <c r="X98" s="28">
        <f>Beräkning!C98+Beräkning!F98+Beräkning!I98</f>
        <v>0</v>
      </c>
      <c r="Y98" s="104">
        <f>Beräkning!D98+Beräkning!G98+Beräkning!J98</f>
        <v>0</v>
      </c>
      <c r="Z98" s="107">
        <f>IFERROR(-(Beräkning!L98+(IF($J98=Blad3!$B$4,Beräkning!O98,0))),0)</f>
        <v>0</v>
      </c>
      <c r="AA98" s="108">
        <f>IFERROR(-(Beräkning!M98+(IF($J98=Blad3!$B$4,Beräkning!P98,0))),0)</f>
        <v>0</v>
      </c>
      <c r="AB98" s="109">
        <f>IFERROR(-(Beräkning!N98+(IF($J98=Blad3!$B$4,Beräkning!Q98,0))),0)</f>
        <v>0</v>
      </c>
      <c r="AC98" s="105">
        <f>(IF($J98=Blad3!$B$5,Beräkning!O98,0))</f>
        <v>0</v>
      </c>
      <c r="AD98" s="27">
        <f>(IF($J98=Blad3!$B$5,Beräkning!P98,0))</f>
        <v>0</v>
      </c>
      <c r="AE98" s="106">
        <f>(IF($J98=Blad3!$B$5,Beräkning!Q98,0))</f>
        <v>0</v>
      </c>
      <c r="AF98" s="34"/>
      <c r="AG98" s="140"/>
      <c r="AH98" s="141"/>
      <c r="AI98" s="142"/>
      <c r="AJ98" s="34"/>
      <c r="AK98" s="34"/>
      <c r="AL98" s="34"/>
      <c r="AM98" s="34"/>
    </row>
    <row r="99" spans="1:39" x14ac:dyDescent="0.3">
      <c r="A99" s="150">
        <v>90</v>
      </c>
      <c r="B99" s="132"/>
      <c r="C99" s="136"/>
      <c r="D99" s="95" cm="1">
        <f t="array" ref="D99">IFERROR(INDEX(Grunddata!$E$3:$E$49,MATCH(B99,Grunddata!$C$3:$C$49,0),0),0)</f>
        <v>0</v>
      </c>
      <c r="E99" s="95">
        <f t="shared" si="4"/>
        <v>0</v>
      </c>
      <c r="F99" s="132"/>
      <c r="G99" s="134">
        <f t="shared" si="7"/>
        <v>0</v>
      </c>
      <c r="H99" s="27" cm="1">
        <f t="array" ref="H99">IFERROR(INDEX(Grunddata!$L$3:$L$49,MATCH(B99,Grunddata!$C$3:$C$49,0),0),0)</f>
        <v>0</v>
      </c>
      <c r="I99" s="27">
        <f t="shared" si="8"/>
        <v>0</v>
      </c>
      <c r="J99" s="137"/>
      <c r="K99" s="34"/>
      <c r="L99" s="136"/>
      <c r="M99" s="146"/>
      <c r="N99" s="136"/>
      <c r="O99" s="148"/>
      <c r="P99" s="132"/>
      <c r="Q99" s="148"/>
      <c r="S99" s="98">
        <f>IFERROR(SUM(Beräkning!A99,Beräkning!B99,Beräkning!E99,Beräkning!H99)-Beräkning!L99+AG99-(IF($J99=Blad3!$B$4,Beräkning!O99,0)),0)</f>
        <v>0</v>
      </c>
      <c r="T99" s="99">
        <f>IFERROR(SUM(Beräkning!C99,Beräkning!F99,Beräkning!I99)-Beräkning!M99+AH99-(IF($J99=Blad3!$B$4,Beräkning!P99,0)),0)</f>
        <v>0</v>
      </c>
      <c r="U99" s="100">
        <f>IFERROR(SUM(Beräkning!D99,Beräkning!G99,Beräkning!J99)-Beräkning!N99+AI99-(IF($J99=Blad3!$B$4,Beräkning!Q99,0)),0)</f>
        <v>0</v>
      </c>
      <c r="V99" s="34"/>
      <c r="W99" s="103" t="e">
        <f>Beräkning!B99+Beräkning!E99+Beräkning!H99+Beräkning!A99</f>
        <v>#N/A</v>
      </c>
      <c r="X99" s="28">
        <f>Beräkning!C99+Beräkning!F99+Beräkning!I99</f>
        <v>0</v>
      </c>
      <c r="Y99" s="104">
        <f>Beräkning!D99+Beräkning!G99+Beräkning!J99</f>
        <v>0</v>
      </c>
      <c r="Z99" s="107">
        <f>IFERROR(-(Beräkning!L99+(IF($J99=Blad3!$B$4,Beräkning!O99,0))),0)</f>
        <v>0</v>
      </c>
      <c r="AA99" s="108">
        <f>IFERROR(-(Beräkning!M99+(IF($J99=Blad3!$B$4,Beräkning!P99,0))),0)</f>
        <v>0</v>
      </c>
      <c r="AB99" s="109">
        <f>IFERROR(-(Beräkning!N99+(IF($J99=Blad3!$B$4,Beräkning!Q99,0))),0)</f>
        <v>0</v>
      </c>
      <c r="AC99" s="105">
        <f>(IF($J99=Blad3!$B$5,Beräkning!O99,0))</f>
        <v>0</v>
      </c>
      <c r="AD99" s="27">
        <f>(IF($J99=Blad3!$B$5,Beräkning!P99,0))</f>
        <v>0</v>
      </c>
      <c r="AE99" s="106">
        <f>(IF($J99=Blad3!$B$5,Beräkning!Q99,0))</f>
        <v>0</v>
      </c>
      <c r="AF99" s="34"/>
      <c r="AG99" s="140"/>
      <c r="AH99" s="141"/>
      <c r="AI99" s="142"/>
      <c r="AJ99" s="34"/>
      <c r="AK99" s="34"/>
      <c r="AL99" s="34"/>
      <c r="AM99" s="34"/>
    </row>
    <row r="100" spans="1:39" x14ac:dyDescent="0.3">
      <c r="A100" s="150">
        <v>91</v>
      </c>
      <c r="B100" s="132"/>
      <c r="C100" s="136"/>
      <c r="D100" s="95" cm="1">
        <f t="array" ref="D100">IFERROR(INDEX(Grunddata!$E$3:$E$49,MATCH(B100,Grunddata!$C$3:$C$49,0),0),0)</f>
        <v>0</v>
      </c>
      <c r="E100" s="95">
        <f t="shared" si="4"/>
        <v>0</v>
      </c>
      <c r="F100" s="132"/>
      <c r="G100" s="134">
        <f t="shared" si="7"/>
        <v>0</v>
      </c>
      <c r="H100" s="27" cm="1">
        <f t="array" ref="H100">IFERROR(INDEX(Grunddata!$L$3:$L$49,MATCH(B100,Grunddata!$C$3:$C$49,0),0),0)</f>
        <v>0</v>
      </c>
      <c r="I100" s="27">
        <f t="shared" si="8"/>
        <v>0</v>
      </c>
      <c r="J100" s="137"/>
      <c r="K100" s="34"/>
      <c r="L100" s="136"/>
      <c r="M100" s="146"/>
      <c r="N100" s="136"/>
      <c r="O100" s="148"/>
      <c r="P100" s="132"/>
      <c r="Q100" s="148"/>
      <c r="S100" s="98">
        <f>IFERROR(SUM(Beräkning!A100,Beräkning!B100,Beräkning!E100,Beräkning!H100)-Beräkning!L100+AG100-(IF($J100=Blad3!$B$4,Beräkning!O100,0)),0)</f>
        <v>0</v>
      </c>
      <c r="T100" s="99">
        <f>IFERROR(SUM(Beräkning!C100,Beräkning!F100,Beräkning!I100)-Beräkning!M100+AH100-(IF($J100=Blad3!$B$4,Beräkning!P100,0)),0)</f>
        <v>0</v>
      </c>
      <c r="U100" s="100">
        <f>IFERROR(SUM(Beräkning!D100,Beräkning!G100,Beräkning!J100)-Beräkning!N100+AI100-(IF($J100=Blad3!$B$4,Beräkning!Q100,0)),0)</f>
        <v>0</v>
      </c>
      <c r="V100" s="34"/>
      <c r="W100" s="103" t="e">
        <f>Beräkning!B100+Beräkning!E100+Beräkning!H100+Beräkning!A100</f>
        <v>#N/A</v>
      </c>
      <c r="X100" s="28">
        <f>Beräkning!C100+Beräkning!F100+Beräkning!I100</f>
        <v>0</v>
      </c>
      <c r="Y100" s="104">
        <f>Beräkning!D100+Beräkning!G100+Beräkning!J100</f>
        <v>0</v>
      </c>
      <c r="Z100" s="107">
        <f>IFERROR(-(Beräkning!L100+(IF($J100=Blad3!$B$4,Beräkning!O100,0))),0)</f>
        <v>0</v>
      </c>
      <c r="AA100" s="108">
        <f>IFERROR(-(Beräkning!M100+(IF($J100=Blad3!$B$4,Beräkning!P100,0))),0)</f>
        <v>0</v>
      </c>
      <c r="AB100" s="109">
        <f>IFERROR(-(Beräkning!N100+(IF($J100=Blad3!$B$4,Beräkning!Q100,0))),0)</f>
        <v>0</v>
      </c>
      <c r="AC100" s="105">
        <f>(IF($J100=Blad3!$B$5,Beräkning!O100,0))</f>
        <v>0</v>
      </c>
      <c r="AD100" s="27">
        <f>(IF($J100=Blad3!$B$5,Beräkning!P100,0))</f>
        <v>0</v>
      </c>
      <c r="AE100" s="106">
        <f>(IF($J100=Blad3!$B$5,Beräkning!Q100,0))</f>
        <v>0</v>
      </c>
      <c r="AF100" s="34"/>
      <c r="AG100" s="140"/>
      <c r="AH100" s="141"/>
      <c r="AI100" s="142"/>
      <c r="AJ100" s="34"/>
      <c r="AK100" s="34"/>
      <c r="AL100" s="34"/>
      <c r="AM100" s="34"/>
    </row>
    <row r="101" spans="1:39" x14ac:dyDescent="0.3">
      <c r="A101" s="150">
        <v>92</v>
      </c>
      <c r="B101" s="132"/>
      <c r="C101" s="136"/>
      <c r="D101" s="95" cm="1">
        <f t="array" ref="D101">IFERROR(INDEX(Grunddata!$E$3:$E$49,MATCH(B101,Grunddata!$C$3:$C$49,0),0),0)</f>
        <v>0</v>
      </c>
      <c r="E101" s="95">
        <f t="shared" si="4"/>
        <v>0</v>
      </c>
      <c r="F101" s="132"/>
      <c r="G101" s="134">
        <f t="shared" si="7"/>
        <v>0</v>
      </c>
      <c r="H101" s="27" cm="1">
        <f t="array" ref="H101">IFERROR(INDEX(Grunddata!$L$3:$L$49,MATCH(B101,Grunddata!$C$3:$C$49,0),0),0)</f>
        <v>0</v>
      </c>
      <c r="I101" s="27">
        <f t="shared" si="8"/>
        <v>0</v>
      </c>
      <c r="J101" s="137"/>
      <c r="K101" s="34"/>
      <c r="L101" s="136"/>
      <c r="M101" s="146"/>
      <c r="N101" s="136"/>
      <c r="O101" s="148"/>
      <c r="P101" s="132"/>
      <c r="Q101" s="148"/>
      <c r="S101" s="98">
        <f>IFERROR(SUM(Beräkning!A101,Beräkning!B101,Beräkning!E101,Beräkning!H101)-Beräkning!L101+AG101-(IF($J101=Blad3!$B$4,Beräkning!O101,0)),0)</f>
        <v>0</v>
      </c>
      <c r="T101" s="99">
        <f>IFERROR(SUM(Beräkning!C101,Beräkning!F101,Beräkning!I101)-Beräkning!M101+AH101-(IF($J101=Blad3!$B$4,Beräkning!P101,0)),0)</f>
        <v>0</v>
      </c>
      <c r="U101" s="100">
        <f>IFERROR(SUM(Beräkning!D101,Beräkning!G101,Beräkning!J101)-Beräkning!N101+AI101-(IF($J101=Blad3!$B$4,Beräkning!Q101,0)),0)</f>
        <v>0</v>
      </c>
      <c r="V101" s="34"/>
      <c r="W101" s="103" t="e">
        <f>Beräkning!B101+Beräkning!E101+Beräkning!H101+Beräkning!A101</f>
        <v>#N/A</v>
      </c>
      <c r="X101" s="28">
        <f>Beräkning!C101+Beräkning!F101+Beräkning!I101</f>
        <v>0</v>
      </c>
      <c r="Y101" s="104">
        <f>Beräkning!D101+Beräkning!G101+Beräkning!J101</f>
        <v>0</v>
      </c>
      <c r="Z101" s="107">
        <f>IFERROR(-(Beräkning!L101+(IF($J101=Blad3!$B$4,Beräkning!O101,0))),0)</f>
        <v>0</v>
      </c>
      <c r="AA101" s="108">
        <f>IFERROR(-(Beräkning!M101+(IF($J101=Blad3!$B$4,Beräkning!P101,0))),0)</f>
        <v>0</v>
      </c>
      <c r="AB101" s="109">
        <f>IFERROR(-(Beräkning!N101+(IF($J101=Blad3!$B$4,Beräkning!Q101,0))),0)</f>
        <v>0</v>
      </c>
      <c r="AC101" s="105">
        <f>(IF($J101=Blad3!$B$5,Beräkning!O101,0))</f>
        <v>0</v>
      </c>
      <c r="AD101" s="27">
        <f>(IF($J101=Blad3!$B$5,Beräkning!P101,0))</f>
        <v>0</v>
      </c>
      <c r="AE101" s="106">
        <f>(IF($J101=Blad3!$B$5,Beräkning!Q101,0))</f>
        <v>0</v>
      </c>
      <c r="AF101" s="34"/>
      <c r="AG101" s="140"/>
      <c r="AH101" s="141"/>
      <c r="AI101" s="142"/>
      <c r="AJ101" s="34"/>
      <c r="AK101" s="34"/>
      <c r="AL101" s="34"/>
      <c r="AM101" s="34"/>
    </row>
    <row r="102" spans="1:39" x14ac:dyDescent="0.3">
      <c r="A102" s="150">
        <v>93</v>
      </c>
      <c r="B102" s="132"/>
      <c r="C102" s="136"/>
      <c r="D102" s="95" cm="1">
        <f t="array" ref="D102">IFERROR(INDEX(Grunddata!$E$3:$E$49,MATCH(B102,Grunddata!$C$3:$C$49,0),0),0)</f>
        <v>0</v>
      </c>
      <c r="E102" s="95">
        <f t="shared" si="4"/>
        <v>0</v>
      </c>
      <c r="F102" s="132"/>
      <c r="G102" s="134">
        <f t="shared" si="7"/>
        <v>0</v>
      </c>
      <c r="H102" s="27" cm="1">
        <f t="array" ref="H102">IFERROR(INDEX(Grunddata!$L$3:$L$49,MATCH(B102,Grunddata!$C$3:$C$49,0),0),0)</f>
        <v>0</v>
      </c>
      <c r="I102" s="27">
        <f t="shared" si="8"/>
        <v>0</v>
      </c>
      <c r="J102" s="137"/>
      <c r="K102" s="34"/>
      <c r="L102" s="136"/>
      <c r="M102" s="146"/>
      <c r="N102" s="136"/>
      <c r="O102" s="148"/>
      <c r="P102" s="132"/>
      <c r="Q102" s="148"/>
      <c r="S102" s="98">
        <f>IFERROR(SUM(Beräkning!A102,Beräkning!B102,Beräkning!E102,Beräkning!H102)-Beräkning!L102+AG102-(IF($J102=Blad3!$B$4,Beräkning!O102,0)),0)</f>
        <v>0</v>
      </c>
      <c r="T102" s="99">
        <f>IFERROR(SUM(Beräkning!C102,Beräkning!F102,Beräkning!I102)-Beräkning!M102+AH102-(IF($J102=Blad3!$B$4,Beräkning!P102,0)),0)</f>
        <v>0</v>
      </c>
      <c r="U102" s="100">
        <f>IFERROR(SUM(Beräkning!D102,Beräkning!G102,Beräkning!J102)-Beräkning!N102+AI102-(IF($J102=Blad3!$B$4,Beräkning!Q102,0)),0)</f>
        <v>0</v>
      </c>
      <c r="V102" s="34"/>
      <c r="W102" s="103" t="e">
        <f>Beräkning!B102+Beräkning!E102+Beräkning!H102+Beräkning!A102</f>
        <v>#N/A</v>
      </c>
      <c r="X102" s="28">
        <f>Beräkning!C102+Beräkning!F102+Beräkning!I102</f>
        <v>0</v>
      </c>
      <c r="Y102" s="104">
        <f>Beräkning!D102+Beräkning!G102+Beräkning!J102</f>
        <v>0</v>
      </c>
      <c r="Z102" s="107">
        <f>IFERROR(-(Beräkning!L102+(IF($J102=Blad3!$B$4,Beräkning!O102,0))),0)</f>
        <v>0</v>
      </c>
      <c r="AA102" s="108">
        <f>IFERROR(-(Beräkning!M102+(IF($J102=Blad3!$B$4,Beräkning!P102,0))),0)</f>
        <v>0</v>
      </c>
      <c r="AB102" s="109">
        <f>IFERROR(-(Beräkning!N102+(IF($J102=Blad3!$B$4,Beräkning!Q102,0))),0)</f>
        <v>0</v>
      </c>
      <c r="AC102" s="105">
        <f>(IF($J102=Blad3!$B$5,Beräkning!O102,0))</f>
        <v>0</v>
      </c>
      <c r="AD102" s="27">
        <f>(IF($J102=Blad3!$B$5,Beräkning!P102,0))</f>
        <v>0</v>
      </c>
      <c r="AE102" s="106">
        <f>(IF($J102=Blad3!$B$5,Beräkning!Q102,0))</f>
        <v>0</v>
      </c>
      <c r="AF102" s="34"/>
      <c r="AG102" s="140"/>
      <c r="AH102" s="141"/>
      <c r="AI102" s="142"/>
      <c r="AJ102" s="34"/>
      <c r="AK102" s="34"/>
      <c r="AL102" s="34"/>
      <c r="AM102" s="34"/>
    </row>
    <row r="103" spans="1:39" x14ac:dyDescent="0.3">
      <c r="A103" s="150">
        <v>94</v>
      </c>
      <c r="B103" s="132"/>
      <c r="C103" s="136"/>
      <c r="D103" s="95" cm="1">
        <f t="array" ref="D103">IFERROR(INDEX(Grunddata!$E$3:$E$49,MATCH(B103,Grunddata!$C$3:$C$49,0),0),0)</f>
        <v>0</v>
      </c>
      <c r="E103" s="95">
        <f t="shared" si="4"/>
        <v>0</v>
      </c>
      <c r="F103" s="132"/>
      <c r="G103" s="134">
        <f t="shared" si="7"/>
        <v>0</v>
      </c>
      <c r="H103" s="27" cm="1">
        <f t="array" ref="H103">IFERROR(INDEX(Grunddata!$L$3:$L$49,MATCH(B103,Grunddata!$C$3:$C$49,0),0),0)</f>
        <v>0</v>
      </c>
      <c r="I103" s="27">
        <f t="shared" si="8"/>
        <v>0</v>
      </c>
      <c r="J103" s="137"/>
      <c r="K103" s="34"/>
      <c r="L103" s="136"/>
      <c r="M103" s="146"/>
      <c r="N103" s="136"/>
      <c r="O103" s="148"/>
      <c r="P103" s="132"/>
      <c r="Q103" s="148"/>
      <c r="S103" s="98">
        <f>IFERROR(SUM(Beräkning!A103,Beräkning!B103,Beräkning!E103,Beräkning!H103)-Beräkning!L103+AG103-(IF($J103=Blad3!$B$4,Beräkning!O103,0)),0)</f>
        <v>0</v>
      </c>
      <c r="T103" s="99">
        <f>IFERROR(SUM(Beräkning!C103,Beräkning!F103,Beräkning!I103)-Beräkning!M103+AH103-(IF($J103=Blad3!$B$4,Beräkning!P103,0)),0)</f>
        <v>0</v>
      </c>
      <c r="U103" s="100">
        <f>IFERROR(SUM(Beräkning!D103,Beräkning!G103,Beräkning!J103)-Beräkning!N103+AI103-(IF($J103=Blad3!$B$4,Beräkning!Q103,0)),0)</f>
        <v>0</v>
      </c>
      <c r="V103" s="34"/>
      <c r="W103" s="103" t="e">
        <f>Beräkning!B103+Beräkning!E103+Beräkning!H103+Beräkning!A103</f>
        <v>#N/A</v>
      </c>
      <c r="X103" s="28">
        <f>Beräkning!C103+Beräkning!F103+Beräkning!I103</f>
        <v>0</v>
      </c>
      <c r="Y103" s="104">
        <f>Beräkning!D103+Beräkning!G103+Beräkning!J103</f>
        <v>0</v>
      </c>
      <c r="Z103" s="107">
        <f>IFERROR(-(Beräkning!L103+(IF($J103=Blad3!$B$4,Beräkning!O103,0))),0)</f>
        <v>0</v>
      </c>
      <c r="AA103" s="108">
        <f>IFERROR(-(Beräkning!M103+(IF($J103=Blad3!$B$4,Beräkning!P103,0))),0)</f>
        <v>0</v>
      </c>
      <c r="AB103" s="109">
        <f>IFERROR(-(Beräkning!N103+(IF($J103=Blad3!$B$4,Beräkning!Q103,0))),0)</f>
        <v>0</v>
      </c>
      <c r="AC103" s="105">
        <f>(IF($J103=Blad3!$B$5,Beräkning!O103,0))</f>
        <v>0</v>
      </c>
      <c r="AD103" s="27">
        <f>(IF($J103=Blad3!$B$5,Beräkning!P103,0))</f>
        <v>0</v>
      </c>
      <c r="AE103" s="106">
        <f>(IF($J103=Blad3!$B$5,Beräkning!Q103,0))</f>
        <v>0</v>
      </c>
      <c r="AF103" s="34"/>
      <c r="AG103" s="140"/>
      <c r="AH103" s="141"/>
      <c r="AI103" s="142"/>
      <c r="AJ103" s="34"/>
      <c r="AK103" s="34"/>
      <c r="AL103" s="34"/>
      <c r="AM103" s="34"/>
    </row>
    <row r="104" spans="1:39" x14ac:dyDescent="0.3">
      <c r="A104" s="150">
        <v>95</v>
      </c>
      <c r="B104" s="132"/>
      <c r="C104" s="136"/>
      <c r="D104" s="95" cm="1">
        <f t="array" ref="D104">IFERROR(INDEX(Grunddata!$E$3:$E$49,MATCH(B104,Grunddata!$C$3:$C$49,0),0),0)</f>
        <v>0</v>
      </c>
      <c r="E104" s="95">
        <f t="shared" si="4"/>
        <v>0</v>
      </c>
      <c r="F104" s="132"/>
      <c r="G104" s="134">
        <f t="shared" si="7"/>
        <v>0</v>
      </c>
      <c r="H104" s="27" cm="1">
        <f t="array" ref="H104">IFERROR(INDEX(Grunddata!$L$3:$L$49,MATCH(B104,Grunddata!$C$3:$C$49,0),0),0)</f>
        <v>0</v>
      </c>
      <c r="I104" s="27">
        <f t="shared" si="8"/>
        <v>0</v>
      </c>
      <c r="J104" s="137"/>
      <c r="K104" s="34"/>
      <c r="L104" s="136"/>
      <c r="M104" s="146"/>
      <c r="N104" s="136"/>
      <c r="O104" s="148"/>
      <c r="P104" s="132"/>
      <c r="Q104" s="148"/>
      <c r="S104" s="98">
        <f>IFERROR(SUM(Beräkning!A104,Beräkning!B104,Beräkning!E104,Beräkning!H104)-Beräkning!L104+AG104-(IF($J104=Blad3!$B$4,Beräkning!O104,0)),0)</f>
        <v>0</v>
      </c>
      <c r="T104" s="99">
        <f>IFERROR(SUM(Beräkning!C104,Beräkning!F104,Beräkning!I104)-Beräkning!M104+AH104-(IF($J104=Blad3!$B$4,Beräkning!P104,0)),0)</f>
        <v>0</v>
      </c>
      <c r="U104" s="100">
        <f>IFERROR(SUM(Beräkning!D104,Beräkning!G104,Beräkning!J104)-Beräkning!N104+AI104-(IF($J104=Blad3!$B$4,Beräkning!Q104,0)),0)</f>
        <v>0</v>
      </c>
      <c r="V104" s="34"/>
      <c r="W104" s="103" t="e">
        <f>Beräkning!B104+Beräkning!E104+Beräkning!H104+Beräkning!A104</f>
        <v>#N/A</v>
      </c>
      <c r="X104" s="28">
        <f>Beräkning!C104+Beräkning!F104+Beräkning!I104</f>
        <v>0</v>
      </c>
      <c r="Y104" s="104">
        <f>Beräkning!D104+Beräkning!G104+Beräkning!J104</f>
        <v>0</v>
      </c>
      <c r="Z104" s="107">
        <f>IFERROR(-(Beräkning!L104+(IF($J104=Blad3!$B$4,Beräkning!O104,0))),0)</f>
        <v>0</v>
      </c>
      <c r="AA104" s="108">
        <f>IFERROR(-(Beräkning!M104+(IF($J104=Blad3!$B$4,Beräkning!P104,0))),0)</f>
        <v>0</v>
      </c>
      <c r="AB104" s="109">
        <f>IFERROR(-(Beräkning!N104+(IF($J104=Blad3!$B$4,Beräkning!Q104,0))),0)</f>
        <v>0</v>
      </c>
      <c r="AC104" s="105">
        <f>(IF($J104=Blad3!$B$5,Beräkning!O104,0))</f>
        <v>0</v>
      </c>
      <c r="AD104" s="27">
        <f>(IF($J104=Blad3!$B$5,Beräkning!P104,0))</f>
        <v>0</v>
      </c>
      <c r="AE104" s="106">
        <f>(IF($J104=Blad3!$B$5,Beräkning!Q104,0))</f>
        <v>0</v>
      </c>
      <c r="AF104" s="34"/>
      <c r="AG104" s="140"/>
      <c r="AH104" s="141"/>
      <c r="AI104" s="142"/>
      <c r="AJ104" s="34"/>
      <c r="AK104" s="34"/>
      <c r="AL104" s="34"/>
      <c r="AM104" s="34"/>
    </row>
    <row r="105" spans="1:39" x14ac:dyDescent="0.3">
      <c r="A105" s="150">
        <v>96</v>
      </c>
      <c r="B105" s="132"/>
      <c r="C105" s="136"/>
      <c r="D105" s="95" cm="1">
        <f t="array" ref="D105">IFERROR(INDEX(Grunddata!$E$3:$E$49,MATCH(B105,Grunddata!$C$3:$C$49,0),0),0)</f>
        <v>0</v>
      </c>
      <c r="E105" s="95">
        <f t="shared" si="4"/>
        <v>0</v>
      </c>
      <c r="F105" s="132"/>
      <c r="G105" s="134">
        <f t="shared" si="7"/>
        <v>0</v>
      </c>
      <c r="H105" s="27" cm="1">
        <f t="array" ref="H105">IFERROR(INDEX(Grunddata!$L$3:$L$49,MATCH(B105,Grunddata!$C$3:$C$49,0),0),0)</f>
        <v>0</v>
      </c>
      <c r="I105" s="27">
        <f t="shared" si="8"/>
        <v>0</v>
      </c>
      <c r="J105" s="137"/>
      <c r="K105" s="34"/>
      <c r="L105" s="136"/>
      <c r="M105" s="146"/>
      <c r="N105" s="136"/>
      <c r="O105" s="148"/>
      <c r="P105" s="132"/>
      <c r="Q105" s="148"/>
      <c r="S105" s="98">
        <f>IFERROR(SUM(Beräkning!A105,Beräkning!B105,Beräkning!E105,Beräkning!H105)-Beräkning!L105+AG105-(IF($J105=Blad3!$B$4,Beräkning!O105,0)),0)</f>
        <v>0</v>
      </c>
      <c r="T105" s="99">
        <f>IFERROR(SUM(Beräkning!C105,Beräkning!F105,Beräkning!I105)-Beräkning!M105+AH105-(IF($J105=Blad3!$B$4,Beräkning!P105,0)),0)</f>
        <v>0</v>
      </c>
      <c r="U105" s="100">
        <f>IFERROR(SUM(Beräkning!D105,Beräkning!G105,Beräkning!J105)-Beräkning!N105+AI105-(IF($J105=Blad3!$B$4,Beräkning!Q105,0)),0)</f>
        <v>0</v>
      </c>
      <c r="V105" s="34"/>
      <c r="W105" s="103" t="e">
        <f>Beräkning!B105+Beräkning!E105+Beräkning!H105+Beräkning!A105</f>
        <v>#N/A</v>
      </c>
      <c r="X105" s="28">
        <f>Beräkning!C105+Beräkning!F105+Beräkning!I105</f>
        <v>0</v>
      </c>
      <c r="Y105" s="104">
        <f>Beräkning!D105+Beräkning!G105+Beräkning!J105</f>
        <v>0</v>
      </c>
      <c r="Z105" s="107">
        <f>IFERROR(-(Beräkning!L105+(IF($J105=Blad3!$B$4,Beräkning!O105,0))),0)</f>
        <v>0</v>
      </c>
      <c r="AA105" s="108">
        <f>IFERROR(-(Beräkning!M105+(IF($J105=Blad3!$B$4,Beräkning!P105,0))),0)</f>
        <v>0</v>
      </c>
      <c r="AB105" s="109">
        <f>IFERROR(-(Beräkning!N105+(IF($J105=Blad3!$B$4,Beräkning!Q105,0))),0)</f>
        <v>0</v>
      </c>
      <c r="AC105" s="105">
        <f>(IF($J105=Blad3!$B$5,Beräkning!O105,0))</f>
        <v>0</v>
      </c>
      <c r="AD105" s="27">
        <f>(IF($J105=Blad3!$B$5,Beräkning!P105,0))</f>
        <v>0</v>
      </c>
      <c r="AE105" s="106">
        <f>(IF($J105=Blad3!$B$5,Beräkning!Q105,0))</f>
        <v>0</v>
      </c>
      <c r="AF105" s="34"/>
      <c r="AG105" s="140"/>
      <c r="AH105" s="141"/>
      <c r="AI105" s="142"/>
      <c r="AJ105" s="34"/>
      <c r="AK105" s="34"/>
      <c r="AL105" s="34"/>
      <c r="AM105" s="34"/>
    </row>
    <row r="106" spans="1:39" x14ac:dyDescent="0.3">
      <c r="A106" s="150">
        <v>97</v>
      </c>
      <c r="B106" s="132"/>
      <c r="C106" s="136"/>
      <c r="D106" s="95" cm="1">
        <f t="array" ref="D106">IFERROR(INDEX(Grunddata!$E$3:$E$49,MATCH(B106,Grunddata!$C$3:$C$49,0),0),0)</f>
        <v>0</v>
      </c>
      <c r="E106" s="95">
        <f t="shared" si="4"/>
        <v>0</v>
      </c>
      <c r="F106" s="132"/>
      <c r="G106" s="134">
        <f t="shared" si="7"/>
        <v>0</v>
      </c>
      <c r="H106" s="27" cm="1">
        <f t="array" ref="H106">IFERROR(INDEX(Grunddata!$L$3:$L$49,MATCH(B106,Grunddata!$C$3:$C$49,0),0),0)</f>
        <v>0</v>
      </c>
      <c r="I106" s="27">
        <f t="shared" si="8"/>
        <v>0</v>
      </c>
      <c r="J106" s="137"/>
      <c r="K106" s="34"/>
      <c r="L106" s="136"/>
      <c r="M106" s="146"/>
      <c r="N106" s="136"/>
      <c r="O106" s="148"/>
      <c r="P106" s="132"/>
      <c r="Q106" s="148"/>
      <c r="S106" s="98">
        <f>IFERROR(SUM(Beräkning!A106,Beräkning!B106,Beräkning!E106,Beräkning!H106)-Beräkning!L106+AG106-(IF($J106=Blad3!$B$4,Beräkning!O106,0)),0)</f>
        <v>0</v>
      </c>
      <c r="T106" s="99">
        <f>IFERROR(SUM(Beräkning!C106,Beräkning!F106,Beräkning!I106)-Beräkning!M106+AH106-(IF($J106=Blad3!$B$4,Beräkning!P106,0)),0)</f>
        <v>0</v>
      </c>
      <c r="U106" s="100">
        <f>IFERROR(SUM(Beräkning!D106,Beräkning!G106,Beräkning!J106)-Beräkning!N106+AI106-(IF($J106=Blad3!$B$4,Beräkning!Q106,0)),0)</f>
        <v>0</v>
      </c>
      <c r="V106" s="34"/>
      <c r="W106" s="103" t="e">
        <f>Beräkning!B106+Beräkning!E106+Beräkning!H106+Beräkning!A106</f>
        <v>#N/A</v>
      </c>
      <c r="X106" s="28">
        <f>Beräkning!C106+Beräkning!F106+Beräkning!I106</f>
        <v>0</v>
      </c>
      <c r="Y106" s="104">
        <f>Beräkning!D106+Beräkning!G106+Beräkning!J106</f>
        <v>0</v>
      </c>
      <c r="Z106" s="107">
        <f>IFERROR(-(Beräkning!L106+(IF($J106=Blad3!$B$4,Beräkning!O106,0))),0)</f>
        <v>0</v>
      </c>
      <c r="AA106" s="108">
        <f>IFERROR(-(Beräkning!M106+(IF($J106=Blad3!$B$4,Beräkning!P106,0))),0)</f>
        <v>0</v>
      </c>
      <c r="AB106" s="109">
        <f>IFERROR(-(Beräkning!N106+(IF($J106=Blad3!$B$4,Beräkning!Q106,0))),0)</f>
        <v>0</v>
      </c>
      <c r="AC106" s="105">
        <f>(IF($J106=Blad3!$B$5,Beräkning!O106,0))</f>
        <v>0</v>
      </c>
      <c r="AD106" s="27">
        <f>(IF($J106=Blad3!$B$5,Beräkning!P106,0))</f>
        <v>0</v>
      </c>
      <c r="AE106" s="106">
        <f>(IF($J106=Blad3!$B$5,Beräkning!Q106,0))</f>
        <v>0</v>
      </c>
      <c r="AF106" s="34"/>
      <c r="AG106" s="140"/>
      <c r="AH106" s="141"/>
      <c r="AI106" s="142"/>
      <c r="AJ106" s="34"/>
      <c r="AK106" s="34"/>
      <c r="AL106" s="34"/>
      <c r="AM106" s="34"/>
    </row>
    <row r="107" spans="1:39" x14ac:dyDescent="0.3">
      <c r="A107" s="150">
        <v>98</v>
      </c>
      <c r="B107" s="132"/>
      <c r="C107" s="136"/>
      <c r="D107" s="95" cm="1">
        <f t="array" ref="D107">IFERROR(INDEX(Grunddata!$E$3:$E$49,MATCH(B107,Grunddata!$C$3:$C$49,0),0),0)</f>
        <v>0</v>
      </c>
      <c r="E107" s="95">
        <f t="shared" si="4"/>
        <v>0</v>
      </c>
      <c r="F107" s="132"/>
      <c r="G107" s="134">
        <f t="shared" si="7"/>
        <v>0</v>
      </c>
      <c r="H107" s="27" cm="1">
        <f t="array" ref="H107">IFERROR(INDEX(Grunddata!$L$3:$L$49,MATCH(B107,Grunddata!$C$3:$C$49,0),0),0)</f>
        <v>0</v>
      </c>
      <c r="I107" s="27">
        <f t="shared" si="8"/>
        <v>0</v>
      </c>
      <c r="J107" s="137"/>
      <c r="K107" s="34"/>
      <c r="L107" s="136"/>
      <c r="M107" s="146"/>
      <c r="N107" s="136"/>
      <c r="O107" s="148"/>
      <c r="P107" s="132"/>
      <c r="Q107" s="148"/>
      <c r="S107" s="98">
        <f>IFERROR(SUM(Beräkning!A107,Beräkning!B107,Beräkning!E107,Beräkning!H107)-Beräkning!L107+AG107-(IF($J107=Blad3!$B$4,Beräkning!O107,0)),0)</f>
        <v>0</v>
      </c>
      <c r="T107" s="99">
        <f>IFERROR(SUM(Beräkning!C107,Beräkning!F107,Beräkning!I107)-Beräkning!M107+AH107-(IF($J107=Blad3!$B$4,Beräkning!P107,0)),0)</f>
        <v>0</v>
      </c>
      <c r="U107" s="100">
        <f>IFERROR(SUM(Beräkning!D107,Beräkning!G107,Beräkning!J107)-Beräkning!N107+AI107-(IF($J107=Blad3!$B$4,Beräkning!Q107,0)),0)</f>
        <v>0</v>
      </c>
      <c r="V107" s="34"/>
      <c r="W107" s="103" t="e">
        <f>Beräkning!B107+Beräkning!E107+Beräkning!H107+Beräkning!A107</f>
        <v>#N/A</v>
      </c>
      <c r="X107" s="28">
        <f>Beräkning!C107+Beräkning!F107+Beräkning!I107</f>
        <v>0</v>
      </c>
      <c r="Y107" s="104">
        <f>Beräkning!D107+Beräkning!G107+Beräkning!J107</f>
        <v>0</v>
      </c>
      <c r="Z107" s="107">
        <f>IFERROR(-(Beräkning!L107+(IF($J107=Blad3!$B$4,Beräkning!O107,0))),0)</f>
        <v>0</v>
      </c>
      <c r="AA107" s="108">
        <f>IFERROR(-(Beräkning!M107+(IF($J107=Blad3!$B$4,Beräkning!P107,0))),0)</f>
        <v>0</v>
      </c>
      <c r="AB107" s="109">
        <f>IFERROR(-(Beräkning!N107+(IF($J107=Blad3!$B$4,Beräkning!Q107,0))),0)</f>
        <v>0</v>
      </c>
      <c r="AC107" s="105">
        <f>(IF($J107=Blad3!$B$5,Beräkning!O107,0))</f>
        <v>0</v>
      </c>
      <c r="AD107" s="27">
        <f>(IF($J107=Blad3!$B$5,Beräkning!P107,0))</f>
        <v>0</v>
      </c>
      <c r="AE107" s="106">
        <f>(IF($J107=Blad3!$B$5,Beräkning!Q107,0))</f>
        <v>0</v>
      </c>
      <c r="AF107" s="34"/>
      <c r="AG107" s="140"/>
      <c r="AH107" s="141"/>
      <c r="AI107" s="142"/>
      <c r="AJ107" s="34"/>
      <c r="AK107" s="34"/>
      <c r="AL107" s="34"/>
      <c r="AM107" s="34"/>
    </row>
    <row r="108" spans="1:39" x14ac:dyDescent="0.3">
      <c r="A108" s="150">
        <v>99</v>
      </c>
      <c r="B108" s="132"/>
      <c r="C108" s="136"/>
      <c r="D108" s="95" cm="1">
        <f t="array" ref="D108">IFERROR(INDEX(Grunddata!$E$3:$E$49,MATCH(B108,Grunddata!$C$3:$C$49,0),0),0)</f>
        <v>0</v>
      </c>
      <c r="E108" s="95">
        <f t="shared" si="4"/>
        <v>0</v>
      </c>
      <c r="F108" s="132"/>
      <c r="G108" s="134">
        <f t="shared" si="7"/>
        <v>0</v>
      </c>
      <c r="H108" s="27" cm="1">
        <f t="array" ref="H108">IFERROR(INDEX(Grunddata!$L$3:$L$49,MATCH(B108,Grunddata!$C$3:$C$49,0),0),0)</f>
        <v>0</v>
      </c>
      <c r="I108" s="27">
        <f t="shared" si="8"/>
        <v>0</v>
      </c>
      <c r="J108" s="137"/>
      <c r="K108" s="34"/>
      <c r="L108" s="136"/>
      <c r="M108" s="146"/>
      <c r="N108" s="136"/>
      <c r="O108" s="148"/>
      <c r="P108" s="132"/>
      <c r="Q108" s="148"/>
      <c r="S108" s="98">
        <f>IFERROR(SUM(Beräkning!A108,Beräkning!B108,Beräkning!E108,Beräkning!H108)-Beräkning!L108+AG108-(IF($J108=Blad3!$B$4,Beräkning!O108,0)),0)</f>
        <v>0</v>
      </c>
      <c r="T108" s="99">
        <f>IFERROR(SUM(Beräkning!C108,Beräkning!F108,Beräkning!I108)-Beräkning!M108+AH108-(IF($J108=Blad3!$B$4,Beräkning!P108,0)),0)</f>
        <v>0</v>
      </c>
      <c r="U108" s="100">
        <f>IFERROR(SUM(Beräkning!D108,Beräkning!G108,Beräkning!J108)-Beräkning!N108+AI108-(IF($J108=Blad3!$B$4,Beräkning!Q108,0)),0)</f>
        <v>0</v>
      </c>
      <c r="V108" s="34"/>
      <c r="W108" s="103" t="e">
        <f>Beräkning!B108+Beräkning!E108+Beräkning!H108+Beräkning!A108</f>
        <v>#N/A</v>
      </c>
      <c r="X108" s="28">
        <f>Beräkning!C108+Beräkning!F108+Beräkning!I108</f>
        <v>0</v>
      </c>
      <c r="Y108" s="104">
        <f>Beräkning!D108+Beräkning!G108+Beräkning!J108</f>
        <v>0</v>
      </c>
      <c r="Z108" s="107">
        <f>IFERROR(-(Beräkning!L108+(IF($J108=Blad3!$B$4,Beräkning!O108,0))),0)</f>
        <v>0</v>
      </c>
      <c r="AA108" s="108">
        <f>IFERROR(-(Beräkning!M108+(IF($J108=Blad3!$B$4,Beräkning!P108,0))),0)</f>
        <v>0</v>
      </c>
      <c r="AB108" s="109">
        <f>IFERROR(-(Beräkning!N108+(IF($J108=Blad3!$B$4,Beräkning!Q108,0))),0)</f>
        <v>0</v>
      </c>
      <c r="AC108" s="105">
        <f>(IF($J108=Blad3!$B$5,Beräkning!O108,0))</f>
        <v>0</v>
      </c>
      <c r="AD108" s="27">
        <f>(IF($J108=Blad3!$B$5,Beräkning!P108,0))</f>
        <v>0</v>
      </c>
      <c r="AE108" s="106">
        <f>(IF($J108=Blad3!$B$5,Beräkning!Q108,0))</f>
        <v>0</v>
      </c>
      <c r="AF108" s="34"/>
      <c r="AG108" s="140"/>
      <c r="AH108" s="141"/>
      <c r="AI108" s="142"/>
      <c r="AJ108" s="34"/>
      <c r="AK108" s="34"/>
      <c r="AL108" s="34"/>
      <c r="AM108" s="34"/>
    </row>
    <row r="109" spans="1:39" x14ac:dyDescent="0.3">
      <c r="A109" s="150">
        <v>100</v>
      </c>
      <c r="B109" s="132"/>
      <c r="C109" s="136"/>
      <c r="D109" s="95" cm="1">
        <f t="array" ref="D109">IFERROR(INDEX(Grunddata!$E$3:$E$49,MATCH(B109,Grunddata!$C$3:$C$49,0),0),0)</f>
        <v>0</v>
      </c>
      <c r="E109" s="95">
        <f t="shared" si="4"/>
        <v>0</v>
      </c>
      <c r="F109" s="132"/>
      <c r="G109" s="134">
        <f t="shared" si="7"/>
        <v>0</v>
      </c>
      <c r="H109" s="27" cm="1">
        <f t="array" ref="H109">IFERROR(INDEX(Grunddata!$L$3:$L$49,MATCH(B109,Grunddata!$C$3:$C$49,0),0),0)</f>
        <v>0</v>
      </c>
      <c r="I109" s="27">
        <f t="shared" si="8"/>
        <v>0</v>
      </c>
      <c r="J109" s="137"/>
      <c r="K109" s="34"/>
      <c r="L109" s="136"/>
      <c r="M109" s="146"/>
      <c r="N109" s="136"/>
      <c r="O109" s="148"/>
      <c r="P109" s="132"/>
      <c r="Q109" s="148"/>
      <c r="S109" s="98">
        <f>IFERROR(SUM(Beräkning!A109,Beräkning!B109,Beräkning!E109,Beräkning!H109)-Beräkning!L109+AG109-(IF($J109=Blad3!$B$4,Beräkning!O109,0)),0)</f>
        <v>0</v>
      </c>
      <c r="T109" s="99">
        <f>IFERROR(SUM(Beräkning!C109,Beräkning!F109,Beräkning!I109)-Beräkning!M109+AH109-(IF($J109=Blad3!$B$4,Beräkning!P109,0)),0)</f>
        <v>0</v>
      </c>
      <c r="U109" s="100">
        <f>IFERROR(SUM(Beräkning!D109,Beräkning!G109,Beräkning!J109)-Beräkning!N109+AI109-(IF($J109=Blad3!$B$4,Beräkning!Q109,0)),0)</f>
        <v>0</v>
      </c>
      <c r="V109" s="34"/>
      <c r="W109" s="103" t="e">
        <f>Beräkning!B109+Beräkning!E109+Beräkning!H109+Beräkning!A109</f>
        <v>#N/A</v>
      </c>
      <c r="X109" s="28">
        <f>Beräkning!C109+Beräkning!F109+Beräkning!I109</f>
        <v>0</v>
      </c>
      <c r="Y109" s="104">
        <f>Beräkning!D109+Beräkning!G109+Beräkning!J109</f>
        <v>0</v>
      </c>
      <c r="Z109" s="107">
        <f>IFERROR(-(Beräkning!L109+(IF($J109=Blad3!$B$4,Beräkning!O109,0))),0)</f>
        <v>0</v>
      </c>
      <c r="AA109" s="108">
        <f>IFERROR(-(Beräkning!M109+(IF($J109=Blad3!$B$4,Beräkning!P109,0))),0)</f>
        <v>0</v>
      </c>
      <c r="AB109" s="109">
        <f>IFERROR(-(Beräkning!N109+(IF($J109=Blad3!$B$4,Beräkning!Q109,0))),0)</f>
        <v>0</v>
      </c>
      <c r="AC109" s="105">
        <f>(IF($J109=Blad3!$B$5,Beräkning!O109,0))</f>
        <v>0</v>
      </c>
      <c r="AD109" s="27">
        <f>(IF($J109=Blad3!$B$5,Beräkning!P109,0))</f>
        <v>0</v>
      </c>
      <c r="AE109" s="106">
        <f>(IF($J109=Blad3!$B$5,Beräkning!Q109,0))</f>
        <v>0</v>
      </c>
      <c r="AF109" s="34"/>
      <c r="AG109" s="140"/>
      <c r="AH109" s="141"/>
      <c r="AI109" s="142"/>
      <c r="AJ109" s="34"/>
      <c r="AK109" s="34"/>
      <c r="AL109" s="34"/>
      <c r="AM109" s="34"/>
    </row>
    <row r="110" spans="1:39" x14ac:dyDescent="0.3">
      <c r="A110" s="150">
        <v>101</v>
      </c>
      <c r="B110" s="132"/>
      <c r="C110" s="136"/>
      <c r="D110" s="95" cm="1">
        <f t="array" ref="D110">IFERROR(INDEX(Grunddata!$E$3:$E$49,MATCH(B110,Grunddata!$C$3:$C$49,0),0),0)</f>
        <v>0</v>
      </c>
      <c r="E110" s="95">
        <f t="shared" si="4"/>
        <v>0</v>
      </c>
      <c r="F110" s="132"/>
      <c r="G110" s="134">
        <f t="shared" si="7"/>
        <v>0</v>
      </c>
      <c r="H110" s="27" cm="1">
        <f t="array" ref="H110">IFERROR(INDEX(Grunddata!$L$3:$L$49,MATCH(B110,Grunddata!$C$3:$C$49,0),0),0)</f>
        <v>0</v>
      </c>
      <c r="I110" s="27">
        <f t="shared" si="8"/>
        <v>0</v>
      </c>
      <c r="J110" s="137"/>
      <c r="K110" s="34"/>
      <c r="L110" s="136"/>
      <c r="M110" s="146"/>
      <c r="N110" s="136"/>
      <c r="O110" s="148"/>
      <c r="P110" s="132"/>
      <c r="Q110" s="148"/>
      <c r="S110" s="98">
        <f>IFERROR(SUM(Beräkning!A110,Beräkning!B110,Beräkning!E110,Beräkning!H110)-Beräkning!L110+AG110-(IF($J110=Blad3!$B$4,Beräkning!O110,0)),0)</f>
        <v>0</v>
      </c>
      <c r="T110" s="99">
        <f>IFERROR(SUM(Beräkning!C110,Beräkning!F110,Beräkning!I110)-Beräkning!M110+AH110-(IF($J110=Blad3!$B$4,Beräkning!P110,0)),0)</f>
        <v>0</v>
      </c>
      <c r="U110" s="100">
        <f>IFERROR(SUM(Beräkning!D110,Beräkning!G110,Beräkning!J110)-Beräkning!N110+AI110-(IF($J110=Blad3!$B$4,Beräkning!Q110,0)),0)</f>
        <v>0</v>
      </c>
      <c r="V110" s="34"/>
      <c r="W110" s="103" t="e">
        <f>Beräkning!B110+Beräkning!E110+Beräkning!H110+Beräkning!A110</f>
        <v>#N/A</v>
      </c>
      <c r="X110" s="28">
        <f>Beräkning!C110+Beräkning!F110+Beräkning!I110</f>
        <v>0</v>
      </c>
      <c r="Y110" s="104">
        <f>Beräkning!D110+Beräkning!G110+Beräkning!J110</f>
        <v>0</v>
      </c>
      <c r="Z110" s="107">
        <f>IFERROR(-(Beräkning!L110+(IF($J110=Blad3!$B$4,Beräkning!O110,0))),0)</f>
        <v>0</v>
      </c>
      <c r="AA110" s="108">
        <f>IFERROR(-(Beräkning!M110+(IF($J110=Blad3!$B$4,Beräkning!P110,0))),0)</f>
        <v>0</v>
      </c>
      <c r="AB110" s="109">
        <f>IFERROR(-(Beräkning!N110+(IF($J110=Blad3!$B$4,Beräkning!Q110,0))),0)</f>
        <v>0</v>
      </c>
      <c r="AC110" s="105">
        <f>(IF($J110=Blad3!$B$5,Beräkning!O110,0))</f>
        <v>0</v>
      </c>
      <c r="AD110" s="27">
        <f>(IF($J110=Blad3!$B$5,Beräkning!P110,0))</f>
        <v>0</v>
      </c>
      <c r="AE110" s="106">
        <f>(IF($J110=Blad3!$B$5,Beräkning!Q110,0))</f>
        <v>0</v>
      </c>
      <c r="AF110" s="34"/>
      <c r="AG110" s="140"/>
      <c r="AH110" s="141"/>
      <c r="AI110" s="142"/>
      <c r="AJ110" s="34"/>
      <c r="AK110" s="34"/>
      <c r="AL110" s="34"/>
      <c r="AM110" s="34"/>
    </row>
    <row r="111" spans="1:39" x14ac:dyDescent="0.3">
      <c r="A111" s="150">
        <v>102</v>
      </c>
      <c r="B111" s="132"/>
      <c r="C111" s="136"/>
      <c r="D111" s="95" cm="1">
        <f t="array" ref="D111">IFERROR(INDEX(Grunddata!$E$3:$E$49,MATCH(B111,Grunddata!$C$3:$C$49,0),0),0)</f>
        <v>0</v>
      </c>
      <c r="E111" s="95">
        <f t="shared" si="4"/>
        <v>0</v>
      </c>
      <c r="F111" s="132"/>
      <c r="G111" s="134">
        <f t="shared" si="7"/>
        <v>0</v>
      </c>
      <c r="H111" s="27" cm="1">
        <f t="array" ref="H111">IFERROR(INDEX(Grunddata!$L$3:$L$49,MATCH(B111,Grunddata!$C$3:$C$49,0),0),0)</f>
        <v>0</v>
      </c>
      <c r="I111" s="27">
        <f t="shared" si="8"/>
        <v>0</v>
      </c>
      <c r="J111" s="137"/>
      <c r="K111" s="34"/>
      <c r="L111" s="136"/>
      <c r="M111" s="146"/>
      <c r="N111" s="136"/>
      <c r="O111" s="148"/>
      <c r="P111" s="132"/>
      <c r="Q111" s="148"/>
      <c r="S111" s="98">
        <f>IFERROR(SUM(Beräkning!A111,Beräkning!B111,Beräkning!E111,Beräkning!H111)-Beräkning!L111+AG111-(IF($J111=Blad3!$B$4,Beräkning!O111,0)),0)</f>
        <v>0</v>
      </c>
      <c r="T111" s="99">
        <f>IFERROR(SUM(Beräkning!C111,Beräkning!F111,Beräkning!I111)-Beräkning!M111+AH111-(IF($J111=Blad3!$B$4,Beräkning!P111,0)),0)</f>
        <v>0</v>
      </c>
      <c r="U111" s="100">
        <f>IFERROR(SUM(Beräkning!D111,Beräkning!G111,Beräkning!J111)-Beräkning!N111+AI111-(IF($J111=Blad3!$B$4,Beräkning!Q111,0)),0)</f>
        <v>0</v>
      </c>
      <c r="V111" s="34"/>
      <c r="W111" s="103" t="e">
        <f>Beräkning!B111+Beräkning!E111+Beräkning!H111+Beräkning!A111</f>
        <v>#N/A</v>
      </c>
      <c r="X111" s="28">
        <f>Beräkning!C111+Beräkning!F111+Beräkning!I111</f>
        <v>0</v>
      </c>
      <c r="Y111" s="104">
        <f>Beräkning!D111+Beräkning!G111+Beräkning!J111</f>
        <v>0</v>
      </c>
      <c r="Z111" s="107">
        <f>IFERROR(-(Beräkning!L111+(IF($J111=Blad3!$B$4,Beräkning!O111,0))),0)</f>
        <v>0</v>
      </c>
      <c r="AA111" s="108">
        <f>IFERROR(-(Beräkning!M111+(IF($J111=Blad3!$B$4,Beräkning!P111,0))),0)</f>
        <v>0</v>
      </c>
      <c r="AB111" s="109">
        <f>IFERROR(-(Beräkning!N111+(IF($J111=Blad3!$B$4,Beräkning!Q111,0))),0)</f>
        <v>0</v>
      </c>
      <c r="AC111" s="105">
        <f>(IF($J111=Blad3!$B$5,Beräkning!O111,0))</f>
        <v>0</v>
      </c>
      <c r="AD111" s="27">
        <f>(IF($J111=Blad3!$B$5,Beräkning!P111,0))</f>
        <v>0</v>
      </c>
      <c r="AE111" s="106">
        <f>(IF($J111=Blad3!$B$5,Beräkning!Q111,0))</f>
        <v>0</v>
      </c>
      <c r="AF111" s="34"/>
      <c r="AG111" s="140"/>
      <c r="AH111" s="141"/>
      <c r="AI111" s="142"/>
      <c r="AJ111" s="34"/>
      <c r="AK111" s="34"/>
      <c r="AL111" s="34"/>
      <c r="AM111" s="34"/>
    </row>
    <row r="112" spans="1:39" x14ac:dyDescent="0.3">
      <c r="A112" s="150">
        <v>103</v>
      </c>
      <c r="B112" s="132"/>
      <c r="C112" s="136"/>
      <c r="D112" s="95" cm="1">
        <f t="array" ref="D112">IFERROR(INDEX(Grunddata!$E$3:$E$49,MATCH(B112,Grunddata!$C$3:$C$49,0),0),0)</f>
        <v>0</v>
      </c>
      <c r="E112" s="95">
        <f t="shared" si="4"/>
        <v>0</v>
      </c>
      <c r="F112" s="132"/>
      <c r="G112" s="134">
        <f t="shared" si="7"/>
        <v>0</v>
      </c>
      <c r="H112" s="27" cm="1">
        <f t="array" ref="H112">IFERROR(INDEX(Grunddata!$L$3:$L$49,MATCH(B112,Grunddata!$C$3:$C$49,0),0),0)</f>
        <v>0</v>
      </c>
      <c r="I112" s="27">
        <f t="shared" si="8"/>
        <v>0</v>
      </c>
      <c r="J112" s="137"/>
      <c r="K112" s="34"/>
      <c r="L112" s="136"/>
      <c r="M112" s="146"/>
      <c r="N112" s="136"/>
      <c r="O112" s="148"/>
      <c r="P112" s="132"/>
      <c r="Q112" s="148"/>
      <c r="S112" s="98">
        <f>IFERROR(SUM(Beräkning!A112,Beräkning!B112,Beräkning!E112,Beräkning!H112)-Beräkning!L112+AG112-(IF($J112=Blad3!$B$4,Beräkning!O112,0)),0)</f>
        <v>0</v>
      </c>
      <c r="T112" s="99">
        <f>IFERROR(SUM(Beräkning!C112,Beräkning!F112,Beräkning!I112)-Beräkning!M112+AH112-(IF($J112=Blad3!$B$4,Beräkning!P112,0)),0)</f>
        <v>0</v>
      </c>
      <c r="U112" s="100">
        <f>IFERROR(SUM(Beräkning!D112,Beräkning!G112,Beräkning!J112)-Beräkning!N112+AI112-(IF($J112=Blad3!$B$4,Beräkning!Q112,0)),0)</f>
        <v>0</v>
      </c>
      <c r="V112" s="34"/>
      <c r="W112" s="103" t="e">
        <f>Beräkning!B112+Beräkning!E112+Beräkning!H112+Beräkning!A112</f>
        <v>#N/A</v>
      </c>
      <c r="X112" s="28">
        <f>Beräkning!C112+Beräkning!F112+Beräkning!I112</f>
        <v>0</v>
      </c>
      <c r="Y112" s="104">
        <f>Beräkning!D112+Beräkning!G112+Beräkning!J112</f>
        <v>0</v>
      </c>
      <c r="Z112" s="107">
        <f>IFERROR(-(Beräkning!L112+(IF($J112=Blad3!$B$4,Beräkning!O112,0))),0)</f>
        <v>0</v>
      </c>
      <c r="AA112" s="108">
        <f>IFERROR(-(Beräkning!M112+(IF($J112=Blad3!$B$4,Beräkning!P112,0))),0)</f>
        <v>0</v>
      </c>
      <c r="AB112" s="109">
        <f>IFERROR(-(Beräkning!N112+(IF($J112=Blad3!$B$4,Beräkning!Q112,0))),0)</f>
        <v>0</v>
      </c>
      <c r="AC112" s="105">
        <f>(IF($J112=Blad3!$B$5,Beräkning!O112,0))</f>
        <v>0</v>
      </c>
      <c r="AD112" s="27">
        <f>(IF($J112=Blad3!$B$5,Beräkning!P112,0))</f>
        <v>0</v>
      </c>
      <c r="AE112" s="106">
        <f>(IF($J112=Blad3!$B$5,Beräkning!Q112,0))</f>
        <v>0</v>
      </c>
      <c r="AF112" s="34"/>
      <c r="AG112" s="140"/>
      <c r="AH112" s="141"/>
      <c r="AI112" s="142"/>
      <c r="AJ112" s="34"/>
      <c r="AK112" s="34"/>
      <c r="AL112" s="34"/>
      <c r="AM112" s="34"/>
    </row>
    <row r="113" spans="1:39" x14ac:dyDescent="0.3">
      <c r="A113" s="150">
        <v>104</v>
      </c>
      <c r="B113" s="132"/>
      <c r="C113" s="136"/>
      <c r="D113" s="95" cm="1">
        <f t="array" ref="D113">IFERROR(INDEX(Grunddata!$E$3:$E$49,MATCH(B113,Grunddata!$C$3:$C$49,0),0),0)</f>
        <v>0</v>
      </c>
      <c r="E113" s="95">
        <f t="shared" si="4"/>
        <v>0</v>
      </c>
      <c r="F113" s="132"/>
      <c r="G113" s="134">
        <f t="shared" si="7"/>
        <v>0</v>
      </c>
      <c r="H113" s="27" cm="1">
        <f t="array" ref="H113">IFERROR(INDEX(Grunddata!$L$3:$L$49,MATCH(B113,Grunddata!$C$3:$C$49,0),0),0)</f>
        <v>0</v>
      </c>
      <c r="I113" s="27">
        <f t="shared" si="8"/>
        <v>0</v>
      </c>
      <c r="J113" s="137"/>
      <c r="K113" s="34"/>
      <c r="L113" s="136"/>
      <c r="M113" s="146"/>
      <c r="N113" s="136"/>
      <c r="O113" s="148"/>
      <c r="P113" s="132"/>
      <c r="Q113" s="148"/>
      <c r="S113" s="98">
        <f>IFERROR(SUM(Beräkning!A113,Beräkning!B113,Beräkning!E113,Beräkning!H113)-Beräkning!L113+AG113-(IF($J113=Blad3!$B$4,Beräkning!O113,0)),0)</f>
        <v>0</v>
      </c>
      <c r="T113" s="99">
        <f>IFERROR(SUM(Beräkning!C113,Beräkning!F113,Beräkning!I113)-Beräkning!M113+AH113-(IF($J113=Blad3!$B$4,Beräkning!P113,0)),0)</f>
        <v>0</v>
      </c>
      <c r="U113" s="100">
        <f>IFERROR(SUM(Beräkning!D113,Beräkning!G113,Beräkning!J113)-Beräkning!N113+AI113-(IF($J113=Blad3!$B$4,Beräkning!Q113,0)),0)</f>
        <v>0</v>
      </c>
      <c r="V113" s="34"/>
      <c r="W113" s="103" t="e">
        <f>Beräkning!B113+Beräkning!E113+Beräkning!H113+Beräkning!A113</f>
        <v>#N/A</v>
      </c>
      <c r="X113" s="28">
        <f>Beräkning!C113+Beräkning!F113+Beräkning!I113</f>
        <v>0</v>
      </c>
      <c r="Y113" s="104">
        <f>Beräkning!D113+Beräkning!G113+Beräkning!J113</f>
        <v>0</v>
      </c>
      <c r="Z113" s="107">
        <f>IFERROR(-(Beräkning!L113+(IF($J113=Blad3!$B$4,Beräkning!O113,0))),0)</f>
        <v>0</v>
      </c>
      <c r="AA113" s="108">
        <f>IFERROR(-(Beräkning!M113+(IF($J113=Blad3!$B$4,Beräkning!P113,0))),0)</f>
        <v>0</v>
      </c>
      <c r="AB113" s="109">
        <f>IFERROR(-(Beräkning!N113+(IF($J113=Blad3!$B$4,Beräkning!Q113,0))),0)</f>
        <v>0</v>
      </c>
      <c r="AC113" s="105">
        <f>(IF($J113=Blad3!$B$5,Beräkning!O113,0))</f>
        <v>0</v>
      </c>
      <c r="AD113" s="27">
        <f>(IF($J113=Blad3!$B$5,Beräkning!P113,0))</f>
        <v>0</v>
      </c>
      <c r="AE113" s="106">
        <f>(IF($J113=Blad3!$B$5,Beräkning!Q113,0))</f>
        <v>0</v>
      </c>
      <c r="AF113" s="34"/>
      <c r="AG113" s="140"/>
      <c r="AH113" s="141"/>
      <c r="AI113" s="142"/>
      <c r="AJ113" s="34"/>
      <c r="AK113" s="34"/>
      <c r="AL113" s="34"/>
      <c r="AM113" s="34"/>
    </row>
    <row r="114" spans="1:39" x14ac:dyDescent="0.3">
      <c r="A114" s="150">
        <v>105</v>
      </c>
      <c r="B114" s="132"/>
      <c r="C114" s="136"/>
      <c r="D114" s="95" cm="1">
        <f t="array" ref="D114">IFERROR(INDEX(Grunddata!$E$3:$E$49,MATCH(B114,Grunddata!$C$3:$C$49,0),0),0)</f>
        <v>0</v>
      </c>
      <c r="E114" s="95">
        <f t="shared" si="4"/>
        <v>0</v>
      </c>
      <c r="F114" s="132"/>
      <c r="G114" s="134">
        <f t="shared" si="7"/>
        <v>0</v>
      </c>
      <c r="H114" s="27" cm="1">
        <f t="array" ref="H114">IFERROR(INDEX(Grunddata!$L$3:$L$49,MATCH(B114,Grunddata!$C$3:$C$49,0),0),0)</f>
        <v>0</v>
      </c>
      <c r="I114" s="27">
        <f t="shared" si="8"/>
        <v>0</v>
      </c>
      <c r="J114" s="137"/>
      <c r="K114" s="34"/>
      <c r="L114" s="136"/>
      <c r="M114" s="146"/>
      <c r="N114" s="136"/>
      <c r="O114" s="148"/>
      <c r="P114" s="132"/>
      <c r="Q114" s="148"/>
      <c r="S114" s="98">
        <f>IFERROR(SUM(Beräkning!A114,Beräkning!B114,Beräkning!E114,Beräkning!H114)-Beräkning!L114+AG114-(IF($J114=Blad3!$B$4,Beräkning!O114,0)),0)</f>
        <v>0</v>
      </c>
      <c r="T114" s="99">
        <f>IFERROR(SUM(Beräkning!C114,Beräkning!F114,Beräkning!I114)-Beräkning!M114+AH114-(IF($J114=Blad3!$B$4,Beräkning!P114,0)),0)</f>
        <v>0</v>
      </c>
      <c r="U114" s="100">
        <f>IFERROR(SUM(Beräkning!D114,Beräkning!G114,Beräkning!J114)-Beräkning!N114+AI114-(IF($J114=Blad3!$B$4,Beräkning!Q114,0)),0)</f>
        <v>0</v>
      </c>
      <c r="V114" s="34"/>
      <c r="W114" s="103" t="e">
        <f>Beräkning!B114+Beräkning!E114+Beräkning!H114+Beräkning!A114</f>
        <v>#N/A</v>
      </c>
      <c r="X114" s="28">
        <f>Beräkning!C114+Beräkning!F114+Beräkning!I114</f>
        <v>0</v>
      </c>
      <c r="Y114" s="104">
        <f>Beräkning!D114+Beräkning!G114+Beräkning!J114</f>
        <v>0</v>
      </c>
      <c r="Z114" s="107">
        <f>IFERROR(-(Beräkning!L114+(IF($J114=Blad3!$B$4,Beräkning!O114,0))),0)</f>
        <v>0</v>
      </c>
      <c r="AA114" s="108">
        <f>IFERROR(-(Beräkning!M114+(IF($J114=Blad3!$B$4,Beräkning!P114,0))),0)</f>
        <v>0</v>
      </c>
      <c r="AB114" s="109">
        <f>IFERROR(-(Beräkning!N114+(IF($J114=Blad3!$B$4,Beräkning!Q114,0))),0)</f>
        <v>0</v>
      </c>
      <c r="AC114" s="105">
        <f>(IF($J114=Blad3!$B$5,Beräkning!O114,0))</f>
        <v>0</v>
      </c>
      <c r="AD114" s="27">
        <f>(IF($J114=Blad3!$B$5,Beräkning!P114,0))</f>
        <v>0</v>
      </c>
      <c r="AE114" s="106">
        <f>(IF($J114=Blad3!$B$5,Beräkning!Q114,0))</f>
        <v>0</v>
      </c>
      <c r="AF114" s="34"/>
      <c r="AG114" s="140"/>
      <c r="AH114" s="141"/>
      <c r="AI114" s="142"/>
      <c r="AJ114" s="34"/>
      <c r="AK114" s="34"/>
      <c r="AL114" s="34"/>
      <c r="AM114" s="34"/>
    </row>
    <row r="115" spans="1:39" x14ac:dyDescent="0.3">
      <c r="A115" s="150">
        <v>106</v>
      </c>
      <c r="B115" s="132"/>
      <c r="C115" s="136"/>
      <c r="D115" s="95" cm="1">
        <f t="array" ref="D115">IFERROR(INDEX(Grunddata!$E$3:$E$49,MATCH(B115,Grunddata!$C$3:$C$49,0),0),0)</f>
        <v>0</v>
      </c>
      <c r="E115" s="95">
        <f t="shared" si="4"/>
        <v>0</v>
      </c>
      <c r="F115" s="132"/>
      <c r="G115" s="134">
        <f t="shared" si="7"/>
        <v>0</v>
      </c>
      <c r="H115" s="27" cm="1">
        <f t="array" ref="H115">IFERROR(INDEX(Grunddata!$L$3:$L$49,MATCH(B115,Grunddata!$C$3:$C$49,0),0),0)</f>
        <v>0</v>
      </c>
      <c r="I115" s="27">
        <f t="shared" si="8"/>
        <v>0</v>
      </c>
      <c r="J115" s="137"/>
      <c r="K115" s="34"/>
      <c r="L115" s="136"/>
      <c r="M115" s="146"/>
      <c r="N115" s="136"/>
      <c r="O115" s="148"/>
      <c r="P115" s="132"/>
      <c r="Q115" s="148"/>
      <c r="S115" s="98">
        <f>IFERROR(SUM(Beräkning!A115,Beräkning!B115,Beräkning!E115,Beräkning!H115)-Beräkning!L115+AG115-(IF($J115=Blad3!$B$4,Beräkning!O115,0)),0)</f>
        <v>0</v>
      </c>
      <c r="T115" s="99">
        <f>IFERROR(SUM(Beräkning!C115,Beräkning!F115,Beräkning!I115)-Beräkning!M115+AH115-(IF($J115=Blad3!$B$4,Beräkning!P115,0)),0)</f>
        <v>0</v>
      </c>
      <c r="U115" s="100">
        <f>IFERROR(SUM(Beräkning!D115,Beräkning!G115,Beräkning!J115)-Beräkning!N115+AI115-(IF($J115=Blad3!$B$4,Beräkning!Q115,0)),0)</f>
        <v>0</v>
      </c>
      <c r="V115" s="34"/>
      <c r="W115" s="103" t="e">
        <f>Beräkning!B115+Beräkning!E115+Beräkning!H115+Beräkning!A115</f>
        <v>#N/A</v>
      </c>
      <c r="X115" s="28">
        <f>Beräkning!C115+Beräkning!F115+Beräkning!I115</f>
        <v>0</v>
      </c>
      <c r="Y115" s="104">
        <f>Beräkning!D115+Beräkning!G115+Beräkning!J115</f>
        <v>0</v>
      </c>
      <c r="Z115" s="107">
        <f>IFERROR(-(Beräkning!L115+(IF($J115=Blad3!$B$4,Beräkning!O115,0))),0)</f>
        <v>0</v>
      </c>
      <c r="AA115" s="108">
        <f>IFERROR(-(Beräkning!M115+(IF($J115=Blad3!$B$4,Beräkning!P115,0))),0)</f>
        <v>0</v>
      </c>
      <c r="AB115" s="109">
        <f>IFERROR(-(Beräkning!N115+(IF($J115=Blad3!$B$4,Beräkning!Q115,0))),0)</f>
        <v>0</v>
      </c>
      <c r="AC115" s="105">
        <f>(IF($J115=Blad3!$B$5,Beräkning!O115,0))</f>
        <v>0</v>
      </c>
      <c r="AD115" s="27">
        <f>(IF($J115=Blad3!$B$5,Beräkning!P115,0))</f>
        <v>0</v>
      </c>
      <c r="AE115" s="106">
        <f>(IF($J115=Blad3!$B$5,Beräkning!Q115,0))</f>
        <v>0</v>
      </c>
      <c r="AF115" s="34"/>
      <c r="AG115" s="140"/>
      <c r="AH115" s="141"/>
      <c r="AI115" s="142"/>
      <c r="AJ115" s="34"/>
      <c r="AK115" s="34"/>
      <c r="AL115" s="34"/>
      <c r="AM115" s="34"/>
    </row>
    <row r="116" spans="1:39" x14ac:dyDescent="0.3">
      <c r="A116" s="150">
        <v>107</v>
      </c>
      <c r="B116" s="132"/>
      <c r="C116" s="136"/>
      <c r="D116" s="95" cm="1">
        <f t="array" ref="D116">IFERROR(INDEX(Grunddata!$E$3:$E$49,MATCH(B116,Grunddata!$C$3:$C$49,0),0),0)</f>
        <v>0</v>
      </c>
      <c r="E116" s="95">
        <f t="shared" si="4"/>
        <v>0</v>
      </c>
      <c r="F116" s="132"/>
      <c r="G116" s="134">
        <f t="shared" si="7"/>
        <v>0</v>
      </c>
      <c r="H116" s="27" cm="1">
        <f t="array" ref="H116">IFERROR(INDEX(Grunddata!$L$3:$L$49,MATCH(B116,Grunddata!$C$3:$C$49,0),0),0)</f>
        <v>0</v>
      </c>
      <c r="I116" s="27">
        <f t="shared" si="8"/>
        <v>0</v>
      </c>
      <c r="J116" s="137"/>
      <c r="K116" s="34"/>
      <c r="L116" s="136"/>
      <c r="M116" s="146"/>
      <c r="N116" s="136"/>
      <c r="O116" s="148"/>
      <c r="P116" s="132"/>
      <c r="Q116" s="148"/>
      <c r="S116" s="98">
        <f>IFERROR(SUM(Beräkning!A116,Beräkning!B116,Beräkning!E116,Beräkning!H116)-Beräkning!L116+AG116-(IF($J116=Blad3!$B$4,Beräkning!O116,0)),0)</f>
        <v>0</v>
      </c>
      <c r="T116" s="99">
        <f>IFERROR(SUM(Beräkning!C116,Beräkning!F116,Beräkning!I116)-Beräkning!M116+AH116-(IF($J116=Blad3!$B$4,Beräkning!P116,0)),0)</f>
        <v>0</v>
      </c>
      <c r="U116" s="100">
        <f>IFERROR(SUM(Beräkning!D116,Beräkning!G116,Beräkning!J116)-Beräkning!N116+AI116-(IF($J116=Blad3!$B$4,Beräkning!Q116,0)),0)</f>
        <v>0</v>
      </c>
      <c r="V116" s="34"/>
      <c r="W116" s="103" t="e">
        <f>Beräkning!B116+Beräkning!E116+Beräkning!H116+Beräkning!A116</f>
        <v>#N/A</v>
      </c>
      <c r="X116" s="28">
        <f>Beräkning!C116+Beräkning!F116+Beräkning!I116</f>
        <v>0</v>
      </c>
      <c r="Y116" s="104">
        <f>Beräkning!D116+Beräkning!G116+Beräkning!J116</f>
        <v>0</v>
      </c>
      <c r="Z116" s="107">
        <f>IFERROR(-(Beräkning!L116+(IF($J116=Blad3!$B$4,Beräkning!O116,0))),0)</f>
        <v>0</v>
      </c>
      <c r="AA116" s="108">
        <f>IFERROR(-(Beräkning!M116+(IF($J116=Blad3!$B$4,Beräkning!P116,0))),0)</f>
        <v>0</v>
      </c>
      <c r="AB116" s="109">
        <f>IFERROR(-(Beräkning!N116+(IF($J116=Blad3!$B$4,Beräkning!Q116,0))),0)</f>
        <v>0</v>
      </c>
      <c r="AC116" s="105">
        <f>(IF($J116=Blad3!$B$5,Beräkning!O116,0))</f>
        <v>0</v>
      </c>
      <c r="AD116" s="27">
        <f>(IF($J116=Blad3!$B$5,Beräkning!P116,0))</f>
        <v>0</v>
      </c>
      <c r="AE116" s="106">
        <f>(IF($J116=Blad3!$B$5,Beräkning!Q116,0))</f>
        <v>0</v>
      </c>
      <c r="AF116" s="34"/>
      <c r="AG116" s="140"/>
      <c r="AH116" s="141"/>
      <c r="AI116" s="142"/>
      <c r="AJ116" s="34"/>
      <c r="AK116" s="34"/>
      <c r="AL116" s="34"/>
      <c r="AM116" s="34"/>
    </row>
    <row r="117" spans="1:39" x14ac:dyDescent="0.3">
      <c r="A117" s="150">
        <v>108</v>
      </c>
      <c r="B117" s="132"/>
      <c r="C117" s="136"/>
      <c r="D117" s="95" cm="1">
        <f t="array" ref="D117">IFERROR(INDEX(Grunddata!$E$3:$E$49,MATCH(B117,Grunddata!$C$3:$C$49,0),0),0)</f>
        <v>0</v>
      </c>
      <c r="E117" s="95">
        <f t="shared" si="4"/>
        <v>0</v>
      </c>
      <c r="F117" s="132"/>
      <c r="G117" s="134">
        <f t="shared" si="7"/>
        <v>0</v>
      </c>
      <c r="H117" s="27" cm="1">
        <f t="array" ref="H117">IFERROR(INDEX(Grunddata!$L$3:$L$49,MATCH(B117,Grunddata!$C$3:$C$49,0),0),0)</f>
        <v>0</v>
      </c>
      <c r="I117" s="27">
        <f t="shared" si="8"/>
        <v>0</v>
      </c>
      <c r="J117" s="137"/>
      <c r="K117" s="34"/>
      <c r="L117" s="136"/>
      <c r="M117" s="146"/>
      <c r="N117" s="136"/>
      <c r="O117" s="148"/>
      <c r="P117" s="132"/>
      <c r="Q117" s="148"/>
      <c r="S117" s="98">
        <f>IFERROR(SUM(Beräkning!A117,Beräkning!B117,Beräkning!E117,Beräkning!H117)-Beräkning!L117+AG117-(IF($J117=Blad3!$B$4,Beräkning!O117,0)),0)</f>
        <v>0</v>
      </c>
      <c r="T117" s="99">
        <f>IFERROR(SUM(Beräkning!C117,Beräkning!F117,Beräkning!I117)-Beräkning!M117+AH117-(IF($J117=Blad3!$B$4,Beräkning!P117,0)),0)</f>
        <v>0</v>
      </c>
      <c r="U117" s="100">
        <f>IFERROR(SUM(Beräkning!D117,Beräkning!G117,Beräkning!J117)-Beräkning!N117+AI117-(IF($J117=Blad3!$B$4,Beräkning!Q117,0)),0)</f>
        <v>0</v>
      </c>
      <c r="V117" s="34"/>
      <c r="W117" s="103" t="e">
        <f>Beräkning!B117+Beräkning!E117+Beräkning!H117+Beräkning!A117</f>
        <v>#N/A</v>
      </c>
      <c r="X117" s="28">
        <f>Beräkning!C117+Beräkning!F117+Beräkning!I117</f>
        <v>0</v>
      </c>
      <c r="Y117" s="104">
        <f>Beräkning!D117+Beräkning!G117+Beräkning!J117</f>
        <v>0</v>
      </c>
      <c r="Z117" s="107">
        <f>IFERROR(-(Beräkning!L117+(IF($J117=Blad3!$B$4,Beräkning!O117,0))),0)</f>
        <v>0</v>
      </c>
      <c r="AA117" s="108">
        <f>IFERROR(-(Beräkning!M117+(IF($J117=Blad3!$B$4,Beräkning!P117,0))),0)</f>
        <v>0</v>
      </c>
      <c r="AB117" s="109">
        <f>IFERROR(-(Beräkning!N117+(IF($J117=Blad3!$B$4,Beräkning!Q117,0))),0)</f>
        <v>0</v>
      </c>
      <c r="AC117" s="105">
        <f>(IF($J117=Blad3!$B$5,Beräkning!O117,0))</f>
        <v>0</v>
      </c>
      <c r="AD117" s="27">
        <f>(IF($J117=Blad3!$B$5,Beräkning!P117,0))</f>
        <v>0</v>
      </c>
      <c r="AE117" s="106">
        <f>(IF($J117=Blad3!$B$5,Beräkning!Q117,0))</f>
        <v>0</v>
      </c>
      <c r="AF117" s="34"/>
      <c r="AG117" s="140"/>
      <c r="AH117" s="141"/>
      <c r="AI117" s="142"/>
      <c r="AJ117" s="34"/>
      <c r="AK117" s="34"/>
      <c r="AL117" s="34"/>
      <c r="AM117" s="34"/>
    </row>
    <row r="118" spans="1:39" x14ac:dyDescent="0.3">
      <c r="A118" s="150">
        <v>109</v>
      </c>
      <c r="B118" s="132"/>
      <c r="C118" s="136"/>
      <c r="D118" s="95" cm="1">
        <f t="array" ref="D118">IFERROR(INDEX(Grunddata!$E$3:$E$49,MATCH(B118,Grunddata!$C$3:$C$49,0),0),0)</f>
        <v>0</v>
      </c>
      <c r="E118" s="95">
        <f t="shared" si="4"/>
        <v>0</v>
      </c>
      <c r="F118" s="132"/>
      <c r="G118" s="134">
        <f t="shared" si="7"/>
        <v>0</v>
      </c>
      <c r="H118" s="27" cm="1">
        <f t="array" ref="H118">IFERROR(INDEX(Grunddata!$L$3:$L$49,MATCH(B118,Grunddata!$C$3:$C$49,0),0),0)</f>
        <v>0</v>
      </c>
      <c r="I118" s="27">
        <f t="shared" si="8"/>
        <v>0</v>
      </c>
      <c r="J118" s="137"/>
      <c r="K118" s="34"/>
      <c r="L118" s="136"/>
      <c r="M118" s="146"/>
      <c r="N118" s="136"/>
      <c r="O118" s="148"/>
      <c r="P118" s="132"/>
      <c r="Q118" s="148"/>
      <c r="S118" s="98">
        <f>IFERROR(SUM(Beräkning!A118,Beräkning!B118,Beräkning!E118,Beräkning!H118)-Beräkning!L118+AG118-(IF($J118=Blad3!$B$4,Beräkning!O118,0)),0)</f>
        <v>0</v>
      </c>
      <c r="T118" s="99">
        <f>IFERROR(SUM(Beräkning!C118,Beräkning!F118,Beräkning!I118)-Beräkning!M118+AH118-(IF($J118=Blad3!$B$4,Beräkning!P118,0)),0)</f>
        <v>0</v>
      </c>
      <c r="U118" s="100">
        <f>IFERROR(SUM(Beräkning!D118,Beräkning!G118,Beräkning!J118)-Beräkning!N118+AI118-(IF($J118=Blad3!$B$4,Beräkning!Q118,0)),0)</f>
        <v>0</v>
      </c>
      <c r="V118" s="34"/>
      <c r="W118" s="103" t="e">
        <f>Beräkning!B118+Beräkning!E118+Beräkning!H118+Beräkning!A118</f>
        <v>#N/A</v>
      </c>
      <c r="X118" s="28">
        <f>Beräkning!C118+Beräkning!F118+Beräkning!I118</f>
        <v>0</v>
      </c>
      <c r="Y118" s="104">
        <f>Beräkning!D118+Beräkning!G118+Beräkning!J118</f>
        <v>0</v>
      </c>
      <c r="Z118" s="107">
        <f>IFERROR(-(Beräkning!L118+(IF($J118=Blad3!$B$4,Beräkning!O118,0))),0)</f>
        <v>0</v>
      </c>
      <c r="AA118" s="108">
        <f>IFERROR(-(Beräkning!M118+(IF($J118=Blad3!$B$4,Beräkning!P118,0))),0)</f>
        <v>0</v>
      </c>
      <c r="AB118" s="109">
        <f>IFERROR(-(Beräkning!N118+(IF($J118=Blad3!$B$4,Beräkning!Q118,0))),0)</f>
        <v>0</v>
      </c>
      <c r="AC118" s="105">
        <f>(IF($J118=Blad3!$B$5,Beräkning!O118,0))</f>
        <v>0</v>
      </c>
      <c r="AD118" s="27">
        <f>(IF($J118=Blad3!$B$5,Beräkning!P118,0))</f>
        <v>0</v>
      </c>
      <c r="AE118" s="106">
        <f>(IF($J118=Blad3!$B$5,Beräkning!Q118,0))</f>
        <v>0</v>
      </c>
      <c r="AF118" s="34"/>
      <c r="AG118" s="140"/>
      <c r="AH118" s="141"/>
      <c r="AI118" s="142"/>
      <c r="AJ118" s="34"/>
      <c r="AK118" s="34"/>
      <c r="AL118" s="34"/>
      <c r="AM118" s="34"/>
    </row>
    <row r="119" spans="1:39" x14ac:dyDescent="0.3">
      <c r="A119" s="150">
        <v>110</v>
      </c>
      <c r="B119" s="132"/>
      <c r="C119" s="136"/>
      <c r="D119" s="95" cm="1">
        <f t="array" ref="D119">IFERROR(INDEX(Grunddata!$E$3:$E$49,MATCH(B119,Grunddata!$C$3:$C$49,0),0),0)</f>
        <v>0</v>
      </c>
      <c r="E119" s="95">
        <f t="shared" si="4"/>
        <v>0</v>
      </c>
      <c r="F119" s="132"/>
      <c r="G119" s="134">
        <f t="shared" si="7"/>
        <v>0</v>
      </c>
      <c r="H119" s="27" cm="1">
        <f t="array" ref="H119">IFERROR(INDEX(Grunddata!$L$3:$L$49,MATCH(B119,Grunddata!$C$3:$C$49,0),0),0)</f>
        <v>0</v>
      </c>
      <c r="I119" s="27">
        <f t="shared" si="8"/>
        <v>0</v>
      </c>
      <c r="J119" s="137"/>
      <c r="K119" s="34"/>
      <c r="L119" s="136"/>
      <c r="M119" s="146"/>
      <c r="N119" s="136"/>
      <c r="O119" s="148"/>
      <c r="P119" s="132"/>
      <c r="Q119" s="148"/>
      <c r="S119" s="98">
        <f>IFERROR(SUM(Beräkning!A119,Beräkning!B119,Beräkning!E119,Beräkning!H119)-Beräkning!L119+AG119-(IF($J119=Blad3!$B$4,Beräkning!O119,0)),0)</f>
        <v>0</v>
      </c>
      <c r="T119" s="99">
        <f>IFERROR(SUM(Beräkning!C119,Beräkning!F119,Beräkning!I119)-Beräkning!M119+AH119-(IF($J119=Blad3!$B$4,Beräkning!P119,0)),0)</f>
        <v>0</v>
      </c>
      <c r="U119" s="100">
        <f>IFERROR(SUM(Beräkning!D119,Beräkning!G119,Beräkning!J119)-Beräkning!N119+AI119-(IF($J119=Blad3!$B$4,Beräkning!Q119,0)),0)</f>
        <v>0</v>
      </c>
      <c r="V119" s="34"/>
      <c r="W119" s="103" t="e">
        <f>Beräkning!B119+Beräkning!E119+Beräkning!H119+Beräkning!A119</f>
        <v>#N/A</v>
      </c>
      <c r="X119" s="28">
        <f>Beräkning!C119+Beräkning!F119+Beräkning!I119</f>
        <v>0</v>
      </c>
      <c r="Y119" s="104">
        <f>Beräkning!D119+Beräkning!G119+Beräkning!J119</f>
        <v>0</v>
      </c>
      <c r="Z119" s="107">
        <f>IFERROR(-(Beräkning!L119+(IF($J119=Blad3!$B$4,Beräkning!O119,0))),0)</f>
        <v>0</v>
      </c>
      <c r="AA119" s="108">
        <f>IFERROR(-(Beräkning!M119+(IF($J119=Blad3!$B$4,Beräkning!P119,0))),0)</f>
        <v>0</v>
      </c>
      <c r="AB119" s="109">
        <f>IFERROR(-(Beräkning!N119+(IF($J119=Blad3!$B$4,Beräkning!Q119,0))),0)</f>
        <v>0</v>
      </c>
      <c r="AC119" s="105">
        <f>(IF($J119=Blad3!$B$5,Beräkning!O119,0))</f>
        <v>0</v>
      </c>
      <c r="AD119" s="27">
        <f>(IF($J119=Blad3!$B$5,Beräkning!P119,0))</f>
        <v>0</v>
      </c>
      <c r="AE119" s="106">
        <f>(IF($J119=Blad3!$B$5,Beräkning!Q119,0))</f>
        <v>0</v>
      </c>
      <c r="AF119" s="34"/>
      <c r="AG119" s="140"/>
      <c r="AH119" s="141"/>
      <c r="AI119" s="142"/>
      <c r="AJ119" s="34"/>
      <c r="AK119" s="34"/>
      <c r="AL119" s="34"/>
      <c r="AM119" s="34"/>
    </row>
    <row r="120" spans="1:39" x14ac:dyDescent="0.3">
      <c r="A120" s="150">
        <v>111</v>
      </c>
      <c r="B120" s="132"/>
      <c r="C120" s="136"/>
      <c r="D120" s="95" cm="1">
        <f t="array" ref="D120">IFERROR(INDEX(Grunddata!$E$3:$E$49,MATCH(B120,Grunddata!$C$3:$C$49,0),0),0)</f>
        <v>0</v>
      </c>
      <c r="E120" s="95">
        <f t="shared" si="4"/>
        <v>0</v>
      </c>
      <c r="F120" s="132"/>
      <c r="G120" s="134">
        <f t="shared" si="7"/>
        <v>0</v>
      </c>
      <c r="H120" s="27" cm="1">
        <f t="array" ref="H120">IFERROR(INDEX(Grunddata!$L$3:$L$49,MATCH(B120,Grunddata!$C$3:$C$49,0),0),0)</f>
        <v>0</v>
      </c>
      <c r="I120" s="27">
        <f t="shared" si="8"/>
        <v>0</v>
      </c>
      <c r="J120" s="137"/>
      <c r="K120" s="34"/>
      <c r="L120" s="136"/>
      <c r="M120" s="146"/>
      <c r="N120" s="136"/>
      <c r="O120" s="148"/>
      <c r="P120" s="132"/>
      <c r="Q120" s="148"/>
      <c r="S120" s="98">
        <f>IFERROR(SUM(Beräkning!A120,Beräkning!B120,Beräkning!E120,Beräkning!H120)-Beräkning!L120+AG120-(IF($J120=Blad3!$B$4,Beräkning!O120,0)),0)</f>
        <v>0</v>
      </c>
      <c r="T120" s="99">
        <f>IFERROR(SUM(Beräkning!C120,Beräkning!F120,Beräkning!I120)-Beräkning!M120+AH120-(IF($J120=Blad3!$B$4,Beräkning!P120,0)),0)</f>
        <v>0</v>
      </c>
      <c r="U120" s="100">
        <f>IFERROR(SUM(Beräkning!D120,Beräkning!G120,Beräkning!J120)-Beräkning!N120+AI120-(IF($J120=Blad3!$B$4,Beräkning!Q120,0)),0)</f>
        <v>0</v>
      </c>
      <c r="V120" s="34"/>
      <c r="W120" s="103" t="e">
        <f>Beräkning!B120+Beräkning!E120+Beräkning!H120+Beräkning!A120</f>
        <v>#N/A</v>
      </c>
      <c r="X120" s="28">
        <f>Beräkning!C120+Beräkning!F120+Beräkning!I120</f>
        <v>0</v>
      </c>
      <c r="Y120" s="104">
        <f>Beräkning!D120+Beräkning!G120+Beräkning!J120</f>
        <v>0</v>
      </c>
      <c r="Z120" s="107">
        <f>IFERROR(-(Beräkning!L120+(IF($J120=Blad3!$B$4,Beräkning!O120,0))),0)</f>
        <v>0</v>
      </c>
      <c r="AA120" s="108">
        <f>IFERROR(-(Beräkning!M120+(IF($J120=Blad3!$B$4,Beräkning!P120,0))),0)</f>
        <v>0</v>
      </c>
      <c r="AB120" s="109">
        <f>IFERROR(-(Beräkning!N120+(IF($J120=Blad3!$B$4,Beräkning!Q120,0))),0)</f>
        <v>0</v>
      </c>
      <c r="AC120" s="105">
        <f>(IF($J120=Blad3!$B$5,Beräkning!O120,0))</f>
        <v>0</v>
      </c>
      <c r="AD120" s="27">
        <f>(IF($J120=Blad3!$B$5,Beräkning!P120,0))</f>
        <v>0</v>
      </c>
      <c r="AE120" s="106">
        <f>(IF($J120=Blad3!$B$5,Beräkning!Q120,0))</f>
        <v>0</v>
      </c>
      <c r="AF120" s="34"/>
      <c r="AG120" s="140"/>
      <c r="AH120" s="141"/>
      <c r="AI120" s="142"/>
      <c r="AJ120" s="34"/>
      <c r="AK120" s="34"/>
      <c r="AL120" s="34"/>
      <c r="AM120" s="34"/>
    </row>
    <row r="121" spans="1:39" x14ac:dyDescent="0.3">
      <c r="A121" s="150">
        <v>112</v>
      </c>
      <c r="B121" s="132"/>
      <c r="C121" s="136"/>
      <c r="D121" s="95" cm="1">
        <f t="array" ref="D121">IFERROR(INDEX(Grunddata!$E$3:$E$49,MATCH(B121,Grunddata!$C$3:$C$49,0),0),0)</f>
        <v>0</v>
      </c>
      <c r="E121" s="95">
        <f t="shared" si="4"/>
        <v>0</v>
      </c>
      <c r="F121" s="132"/>
      <c r="G121" s="134">
        <f t="shared" si="7"/>
        <v>0</v>
      </c>
      <c r="H121" s="27" cm="1">
        <f t="array" ref="H121">IFERROR(INDEX(Grunddata!$L$3:$L$49,MATCH(B121,Grunddata!$C$3:$C$49,0),0),0)</f>
        <v>0</v>
      </c>
      <c r="I121" s="27">
        <f t="shared" si="8"/>
        <v>0</v>
      </c>
      <c r="J121" s="137"/>
      <c r="K121" s="34"/>
      <c r="L121" s="136"/>
      <c r="M121" s="146"/>
      <c r="N121" s="136"/>
      <c r="O121" s="148"/>
      <c r="P121" s="132"/>
      <c r="Q121" s="148"/>
      <c r="S121" s="98">
        <f>IFERROR(SUM(Beräkning!A121,Beräkning!B121,Beräkning!E121,Beräkning!H121)-Beräkning!L121+AG121-(IF($J121=Blad3!$B$4,Beräkning!O121,0)),0)</f>
        <v>0</v>
      </c>
      <c r="T121" s="99">
        <f>IFERROR(SUM(Beräkning!C121,Beräkning!F121,Beräkning!I121)-Beräkning!M121+AH121-(IF($J121=Blad3!$B$4,Beräkning!P121,0)),0)</f>
        <v>0</v>
      </c>
      <c r="U121" s="100">
        <f>IFERROR(SUM(Beräkning!D121,Beräkning!G121,Beräkning!J121)-Beräkning!N121+AI121-(IF($J121=Blad3!$B$4,Beräkning!Q121,0)),0)</f>
        <v>0</v>
      </c>
      <c r="V121" s="34"/>
      <c r="W121" s="103" t="e">
        <f>Beräkning!B121+Beräkning!E121+Beräkning!H121+Beräkning!A121</f>
        <v>#N/A</v>
      </c>
      <c r="X121" s="28">
        <f>Beräkning!C121+Beräkning!F121+Beräkning!I121</f>
        <v>0</v>
      </c>
      <c r="Y121" s="104">
        <f>Beräkning!D121+Beräkning!G121+Beräkning!J121</f>
        <v>0</v>
      </c>
      <c r="Z121" s="107">
        <f>IFERROR(-(Beräkning!L121+(IF($J121=Blad3!$B$4,Beräkning!O121,0))),0)</f>
        <v>0</v>
      </c>
      <c r="AA121" s="108">
        <f>IFERROR(-(Beräkning!M121+(IF($J121=Blad3!$B$4,Beräkning!P121,0))),0)</f>
        <v>0</v>
      </c>
      <c r="AB121" s="109">
        <f>IFERROR(-(Beräkning!N121+(IF($J121=Blad3!$B$4,Beräkning!Q121,0))),0)</f>
        <v>0</v>
      </c>
      <c r="AC121" s="105">
        <f>(IF($J121=Blad3!$B$5,Beräkning!O121,0))</f>
        <v>0</v>
      </c>
      <c r="AD121" s="27">
        <f>(IF($J121=Blad3!$B$5,Beräkning!P121,0))</f>
        <v>0</v>
      </c>
      <c r="AE121" s="106">
        <f>(IF($J121=Blad3!$B$5,Beräkning!Q121,0))</f>
        <v>0</v>
      </c>
      <c r="AF121" s="34"/>
      <c r="AG121" s="140"/>
      <c r="AH121" s="141"/>
      <c r="AI121" s="142"/>
      <c r="AJ121" s="34"/>
      <c r="AK121" s="34"/>
      <c r="AL121" s="34"/>
      <c r="AM121" s="34"/>
    </row>
    <row r="122" spans="1:39" x14ac:dyDescent="0.3">
      <c r="A122" s="150">
        <v>113</v>
      </c>
      <c r="B122" s="132"/>
      <c r="C122" s="136"/>
      <c r="D122" s="95" cm="1">
        <f t="array" ref="D122">IFERROR(INDEX(Grunddata!$E$3:$E$49,MATCH(B122,Grunddata!$C$3:$C$49,0),0),0)</f>
        <v>0</v>
      </c>
      <c r="E122" s="95">
        <f t="shared" si="4"/>
        <v>0</v>
      </c>
      <c r="F122" s="132"/>
      <c r="G122" s="134">
        <f t="shared" si="7"/>
        <v>0</v>
      </c>
      <c r="H122" s="27" cm="1">
        <f t="array" ref="H122">IFERROR(INDEX(Grunddata!$L$3:$L$49,MATCH(B122,Grunddata!$C$3:$C$49,0),0),0)</f>
        <v>0</v>
      </c>
      <c r="I122" s="27">
        <f t="shared" si="8"/>
        <v>0</v>
      </c>
      <c r="J122" s="137"/>
      <c r="K122" s="34"/>
      <c r="L122" s="136"/>
      <c r="M122" s="146"/>
      <c r="N122" s="136"/>
      <c r="O122" s="148"/>
      <c r="P122" s="132"/>
      <c r="Q122" s="148"/>
      <c r="S122" s="98">
        <f>IFERROR(SUM(Beräkning!A122,Beräkning!B122,Beräkning!E122,Beräkning!H122)-Beräkning!L122+AG122-(IF($J122=Blad3!$B$4,Beräkning!O122,0)),0)</f>
        <v>0</v>
      </c>
      <c r="T122" s="99">
        <f>IFERROR(SUM(Beräkning!C122,Beräkning!F122,Beräkning!I122)-Beräkning!M122+AH122-(IF($J122=Blad3!$B$4,Beräkning!P122,0)),0)</f>
        <v>0</v>
      </c>
      <c r="U122" s="100">
        <f>IFERROR(SUM(Beräkning!D122,Beräkning!G122,Beräkning!J122)-Beräkning!N122+AI122-(IF($J122=Blad3!$B$4,Beräkning!Q122,0)),0)</f>
        <v>0</v>
      </c>
      <c r="V122" s="34"/>
      <c r="W122" s="103" t="e">
        <f>Beräkning!B122+Beräkning!E122+Beräkning!H122+Beräkning!A122</f>
        <v>#N/A</v>
      </c>
      <c r="X122" s="28">
        <f>Beräkning!C122+Beräkning!F122+Beräkning!I122</f>
        <v>0</v>
      </c>
      <c r="Y122" s="104">
        <f>Beräkning!D122+Beräkning!G122+Beräkning!J122</f>
        <v>0</v>
      </c>
      <c r="Z122" s="107">
        <f>IFERROR(-(Beräkning!L122+(IF($J122=Blad3!$B$4,Beräkning!O122,0))),0)</f>
        <v>0</v>
      </c>
      <c r="AA122" s="108">
        <f>IFERROR(-(Beräkning!M122+(IF($J122=Blad3!$B$4,Beräkning!P122,0))),0)</f>
        <v>0</v>
      </c>
      <c r="AB122" s="109">
        <f>IFERROR(-(Beräkning!N122+(IF($J122=Blad3!$B$4,Beräkning!Q122,0))),0)</f>
        <v>0</v>
      </c>
      <c r="AC122" s="105">
        <f>(IF($J122=Blad3!$B$5,Beräkning!O122,0))</f>
        <v>0</v>
      </c>
      <c r="AD122" s="27">
        <f>(IF($J122=Blad3!$B$5,Beräkning!P122,0))</f>
        <v>0</v>
      </c>
      <c r="AE122" s="106">
        <f>(IF($J122=Blad3!$B$5,Beräkning!Q122,0))</f>
        <v>0</v>
      </c>
      <c r="AF122" s="34"/>
      <c r="AG122" s="140"/>
      <c r="AH122" s="141"/>
      <c r="AI122" s="142"/>
      <c r="AJ122" s="34"/>
      <c r="AK122" s="34"/>
      <c r="AL122" s="34"/>
      <c r="AM122" s="34"/>
    </row>
    <row r="123" spans="1:39" x14ac:dyDescent="0.3">
      <c r="A123" s="150">
        <v>114</v>
      </c>
      <c r="B123" s="132"/>
      <c r="C123" s="136"/>
      <c r="D123" s="95" cm="1">
        <f t="array" ref="D123">IFERROR(INDEX(Grunddata!$E$3:$E$49,MATCH(B123,Grunddata!$C$3:$C$49,0),0),0)</f>
        <v>0</v>
      </c>
      <c r="E123" s="95">
        <f t="shared" si="4"/>
        <v>0</v>
      </c>
      <c r="F123" s="132"/>
      <c r="G123" s="134">
        <f t="shared" si="7"/>
        <v>0</v>
      </c>
      <c r="H123" s="27" cm="1">
        <f t="array" ref="H123">IFERROR(INDEX(Grunddata!$L$3:$L$49,MATCH(B123,Grunddata!$C$3:$C$49,0),0),0)</f>
        <v>0</v>
      </c>
      <c r="I123" s="27">
        <f t="shared" si="8"/>
        <v>0</v>
      </c>
      <c r="J123" s="137"/>
      <c r="K123" s="34"/>
      <c r="L123" s="136"/>
      <c r="M123" s="146"/>
      <c r="N123" s="136"/>
      <c r="O123" s="148"/>
      <c r="P123" s="132"/>
      <c r="Q123" s="148"/>
      <c r="S123" s="98">
        <f>IFERROR(SUM(Beräkning!A123,Beräkning!B123,Beräkning!E123,Beräkning!H123)-Beräkning!L123+AG123-(IF($J123=Blad3!$B$4,Beräkning!O123,0)),0)</f>
        <v>0</v>
      </c>
      <c r="T123" s="99">
        <f>IFERROR(SUM(Beräkning!C123,Beräkning!F123,Beräkning!I123)-Beräkning!M123+AH123-(IF($J123=Blad3!$B$4,Beräkning!P123,0)),0)</f>
        <v>0</v>
      </c>
      <c r="U123" s="100">
        <f>IFERROR(SUM(Beräkning!D123,Beräkning!G123,Beräkning!J123)-Beräkning!N123+AI123-(IF($J123=Blad3!$B$4,Beräkning!Q123,0)),0)</f>
        <v>0</v>
      </c>
      <c r="V123" s="34"/>
      <c r="W123" s="103" t="e">
        <f>Beräkning!B123+Beräkning!E123+Beräkning!H123+Beräkning!A123</f>
        <v>#N/A</v>
      </c>
      <c r="X123" s="28">
        <f>Beräkning!C123+Beräkning!F123+Beräkning!I123</f>
        <v>0</v>
      </c>
      <c r="Y123" s="104">
        <f>Beräkning!D123+Beräkning!G123+Beräkning!J123</f>
        <v>0</v>
      </c>
      <c r="Z123" s="107">
        <f>IFERROR(-(Beräkning!L123+(IF($J123=Blad3!$B$4,Beräkning!O123,0))),0)</f>
        <v>0</v>
      </c>
      <c r="AA123" s="108">
        <f>IFERROR(-(Beräkning!M123+(IF($J123=Blad3!$B$4,Beräkning!P123,0))),0)</f>
        <v>0</v>
      </c>
      <c r="AB123" s="109">
        <f>IFERROR(-(Beräkning!N123+(IF($J123=Blad3!$B$4,Beräkning!Q123,0))),0)</f>
        <v>0</v>
      </c>
      <c r="AC123" s="105">
        <f>(IF($J123=Blad3!$B$5,Beräkning!O123,0))</f>
        <v>0</v>
      </c>
      <c r="AD123" s="27">
        <f>(IF($J123=Blad3!$B$5,Beräkning!P123,0))</f>
        <v>0</v>
      </c>
      <c r="AE123" s="106">
        <f>(IF($J123=Blad3!$B$5,Beräkning!Q123,0))</f>
        <v>0</v>
      </c>
      <c r="AF123" s="34"/>
      <c r="AG123" s="140"/>
      <c r="AH123" s="141"/>
      <c r="AI123" s="142"/>
      <c r="AJ123" s="34"/>
      <c r="AK123" s="34"/>
      <c r="AL123" s="34"/>
      <c r="AM123" s="34"/>
    </row>
    <row r="124" spans="1:39" x14ac:dyDescent="0.3">
      <c r="A124" s="150">
        <v>115</v>
      </c>
      <c r="B124" s="132"/>
      <c r="C124" s="136"/>
      <c r="D124" s="95" cm="1">
        <f t="array" ref="D124">IFERROR(INDEX(Grunddata!$E$3:$E$49,MATCH(B124,Grunddata!$C$3:$C$49,0),0),0)</f>
        <v>0</v>
      </c>
      <c r="E124" s="95">
        <f t="shared" si="4"/>
        <v>0</v>
      </c>
      <c r="F124" s="132"/>
      <c r="G124" s="134">
        <f t="shared" si="7"/>
        <v>0</v>
      </c>
      <c r="H124" s="27" cm="1">
        <f t="array" ref="H124">IFERROR(INDEX(Grunddata!$L$3:$L$49,MATCH(B124,Grunddata!$C$3:$C$49,0),0),0)</f>
        <v>0</v>
      </c>
      <c r="I124" s="27">
        <f t="shared" si="8"/>
        <v>0</v>
      </c>
      <c r="J124" s="137"/>
      <c r="K124" s="34"/>
      <c r="L124" s="136"/>
      <c r="M124" s="146"/>
      <c r="N124" s="136"/>
      <c r="O124" s="148"/>
      <c r="P124" s="132"/>
      <c r="Q124" s="148"/>
      <c r="S124" s="98">
        <f>IFERROR(SUM(Beräkning!A124,Beräkning!B124,Beräkning!E124,Beräkning!H124)-Beräkning!L124+AG124-(IF($J124=Blad3!$B$4,Beräkning!O124,0)),0)</f>
        <v>0</v>
      </c>
      <c r="T124" s="99">
        <f>IFERROR(SUM(Beräkning!C124,Beräkning!F124,Beräkning!I124)-Beräkning!M124+AH124-(IF($J124=Blad3!$B$4,Beräkning!P124,0)),0)</f>
        <v>0</v>
      </c>
      <c r="U124" s="100">
        <f>IFERROR(SUM(Beräkning!D124,Beräkning!G124,Beräkning!J124)-Beräkning!N124+AI124-(IF($J124=Blad3!$B$4,Beräkning!Q124,0)),0)</f>
        <v>0</v>
      </c>
      <c r="V124" s="34"/>
      <c r="W124" s="103" t="e">
        <f>Beräkning!B124+Beräkning!E124+Beräkning!H124+Beräkning!A124</f>
        <v>#N/A</v>
      </c>
      <c r="X124" s="28">
        <f>Beräkning!C124+Beräkning!F124+Beräkning!I124</f>
        <v>0</v>
      </c>
      <c r="Y124" s="104">
        <f>Beräkning!D124+Beräkning!G124+Beräkning!J124</f>
        <v>0</v>
      </c>
      <c r="Z124" s="107">
        <f>IFERROR(-(Beräkning!L124+(IF($J124=Blad3!$B$4,Beräkning!O124,0))),0)</f>
        <v>0</v>
      </c>
      <c r="AA124" s="108">
        <f>IFERROR(-(Beräkning!M124+(IF($J124=Blad3!$B$4,Beräkning!P124,0))),0)</f>
        <v>0</v>
      </c>
      <c r="AB124" s="109">
        <f>IFERROR(-(Beräkning!N124+(IF($J124=Blad3!$B$4,Beräkning!Q124,0))),0)</f>
        <v>0</v>
      </c>
      <c r="AC124" s="105">
        <f>(IF($J124=Blad3!$B$5,Beräkning!O124,0))</f>
        <v>0</v>
      </c>
      <c r="AD124" s="27">
        <f>(IF($J124=Blad3!$B$5,Beräkning!P124,0))</f>
        <v>0</v>
      </c>
      <c r="AE124" s="106">
        <f>(IF($J124=Blad3!$B$5,Beräkning!Q124,0))</f>
        <v>0</v>
      </c>
      <c r="AF124" s="34"/>
      <c r="AG124" s="140"/>
      <c r="AH124" s="141"/>
      <c r="AI124" s="142"/>
      <c r="AJ124" s="34"/>
      <c r="AK124" s="34"/>
      <c r="AL124" s="34"/>
      <c r="AM124" s="34"/>
    </row>
    <row r="125" spans="1:39" x14ac:dyDescent="0.3">
      <c r="A125" s="150">
        <v>116</v>
      </c>
      <c r="B125" s="132"/>
      <c r="C125" s="136"/>
      <c r="D125" s="95" cm="1">
        <f t="array" ref="D125">IFERROR(INDEX(Grunddata!$E$3:$E$49,MATCH(B125,Grunddata!$C$3:$C$49,0),0),0)</f>
        <v>0</v>
      </c>
      <c r="E125" s="95">
        <f t="shared" si="4"/>
        <v>0</v>
      </c>
      <c r="F125" s="132"/>
      <c r="G125" s="134">
        <f t="shared" si="7"/>
        <v>0</v>
      </c>
      <c r="H125" s="27" cm="1">
        <f t="array" ref="H125">IFERROR(INDEX(Grunddata!$L$3:$L$49,MATCH(B125,Grunddata!$C$3:$C$49,0),0),0)</f>
        <v>0</v>
      </c>
      <c r="I125" s="27">
        <f t="shared" si="8"/>
        <v>0</v>
      </c>
      <c r="J125" s="137"/>
      <c r="K125" s="34"/>
      <c r="L125" s="136"/>
      <c r="M125" s="146"/>
      <c r="N125" s="136"/>
      <c r="O125" s="148"/>
      <c r="P125" s="132"/>
      <c r="Q125" s="148"/>
      <c r="S125" s="98">
        <f>IFERROR(SUM(Beräkning!A125,Beräkning!B125,Beräkning!E125,Beräkning!H125)-Beräkning!L125+AG125-(IF($J125=Blad3!$B$4,Beräkning!O125,0)),0)</f>
        <v>0</v>
      </c>
      <c r="T125" s="99">
        <f>IFERROR(SUM(Beräkning!C125,Beräkning!F125,Beräkning!I125)-Beräkning!M125+AH125-(IF($J125=Blad3!$B$4,Beräkning!P125,0)),0)</f>
        <v>0</v>
      </c>
      <c r="U125" s="100">
        <f>IFERROR(SUM(Beräkning!D125,Beräkning!G125,Beräkning!J125)-Beräkning!N125+AI125-(IF($J125=Blad3!$B$4,Beräkning!Q125,0)),0)</f>
        <v>0</v>
      </c>
      <c r="V125" s="34"/>
      <c r="W125" s="103" t="e">
        <f>Beräkning!B125+Beräkning!E125+Beräkning!H125+Beräkning!A125</f>
        <v>#N/A</v>
      </c>
      <c r="X125" s="28">
        <f>Beräkning!C125+Beräkning!F125+Beräkning!I125</f>
        <v>0</v>
      </c>
      <c r="Y125" s="104">
        <f>Beräkning!D125+Beräkning!G125+Beräkning!J125</f>
        <v>0</v>
      </c>
      <c r="Z125" s="107">
        <f>IFERROR(-(Beräkning!L125+(IF($J125=Blad3!$B$4,Beräkning!O125,0))),0)</f>
        <v>0</v>
      </c>
      <c r="AA125" s="108">
        <f>IFERROR(-(Beräkning!M125+(IF($J125=Blad3!$B$4,Beräkning!P125,0))),0)</f>
        <v>0</v>
      </c>
      <c r="AB125" s="109">
        <f>IFERROR(-(Beräkning!N125+(IF($J125=Blad3!$B$4,Beräkning!Q125,0))),0)</f>
        <v>0</v>
      </c>
      <c r="AC125" s="105">
        <f>(IF($J125=Blad3!$B$5,Beräkning!O125,0))</f>
        <v>0</v>
      </c>
      <c r="AD125" s="27">
        <f>(IF($J125=Blad3!$B$5,Beräkning!P125,0))</f>
        <v>0</v>
      </c>
      <c r="AE125" s="106">
        <f>(IF($J125=Blad3!$B$5,Beräkning!Q125,0))</f>
        <v>0</v>
      </c>
      <c r="AF125" s="34"/>
      <c r="AG125" s="140"/>
      <c r="AH125" s="141"/>
      <c r="AI125" s="142"/>
      <c r="AJ125" s="34"/>
      <c r="AK125" s="34"/>
      <c r="AL125" s="34"/>
      <c r="AM125" s="34"/>
    </row>
    <row r="126" spans="1:39" x14ac:dyDescent="0.3">
      <c r="A126" s="150">
        <v>117</v>
      </c>
      <c r="B126" s="132"/>
      <c r="C126" s="136"/>
      <c r="D126" s="95" cm="1">
        <f t="array" ref="D126">IFERROR(INDEX(Grunddata!$E$3:$E$49,MATCH(B126,Grunddata!$C$3:$C$49,0),0),0)</f>
        <v>0</v>
      </c>
      <c r="E126" s="95">
        <f t="shared" si="4"/>
        <v>0</v>
      </c>
      <c r="F126" s="132"/>
      <c r="G126" s="134">
        <f t="shared" si="7"/>
        <v>0</v>
      </c>
      <c r="H126" s="27" cm="1">
        <f t="array" ref="H126">IFERROR(INDEX(Grunddata!$L$3:$L$49,MATCH(B126,Grunddata!$C$3:$C$49,0),0),0)</f>
        <v>0</v>
      </c>
      <c r="I126" s="27">
        <f t="shared" si="8"/>
        <v>0</v>
      </c>
      <c r="J126" s="137"/>
      <c r="K126" s="34"/>
      <c r="L126" s="136"/>
      <c r="M126" s="146"/>
      <c r="N126" s="136"/>
      <c r="O126" s="148"/>
      <c r="P126" s="132"/>
      <c r="Q126" s="148"/>
      <c r="S126" s="98">
        <f>IFERROR(SUM(Beräkning!A126,Beräkning!B126,Beräkning!E126,Beräkning!H126)-Beräkning!L126+AG126-(IF($J126=Blad3!$B$4,Beräkning!O126,0)),0)</f>
        <v>0</v>
      </c>
      <c r="T126" s="99">
        <f>IFERROR(SUM(Beräkning!C126,Beräkning!F126,Beräkning!I126)-Beräkning!M126+AH126-(IF($J126=Blad3!$B$4,Beräkning!P126,0)),0)</f>
        <v>0</v>
      </c>
      <c r="U126" s="100">
        <f>IFERROR(SUM(Beräkning!D126,Beräkning!G126,Beräkning!J126)-Beräkning!N126+AI126-(IF($J126=Blad3!$B$4,Beräkning!Q126,0)),0)</f>
        <v>0</v>
      </c>
      <c r="V126" s="34"/>
      <c r="W126" s="103" t="e">
        <f>Beräkning!B126+Beräkning!E126+Beräkning!H126+Beräkning!A126</f>
        <v>#N/A</v>
      </c>
      <c r="X126" s="28">
        <f>Beräkning!C126+Beräkning!F126+Beräkning!I126</f>
        <v>0</v>
      </c>
      <c r="Y126" s="104">
        <f>Beräkning!D126+Beräkning!G126+Beräkning!J126</f>
        <v>0</v>
      </c>
      <c r="Z126" s="107">
        <f>IFERROR(-(Beräkning!L126+(IF($J126=Blad3!$B$4,Beräkning!O126,0))),0)</f>
        <v>0</v>
      </c>
      <c r="AA126" s="108">
        <f>IFERROR(-(Beräkning!M126+(IF($J126=Blad3!$B$4,Beräkning!P126,0))),0)</f>
        <v>0</v>
      </c>
      <c r="AB126" s="109">
        <f>IFERROR(-(Beräkning!N126+(IF($J126=Blad3!$B$4,Beräkning!Q126,0))),0)</f>
        <v>0</v>
      </c>
      <c r="AC126" s="105">
        <f>(IF($J126=Blad3!$B$5,Beräkning!O126,0))</f>
        <v>0</v>
      </c>
      <c r="AD126" s="27">
        <f>(IF($J126=Blad3!$B$5,Beräkning!P126,0))</f>
        <v>0</v>
      </c>
      <c r="AE126" s="106">
        <f>(IF($J126=Blad3!$B$5,Beräkning!Q126,0))</f>
        <v>0</v>
      </c>
      <c r="AF126" s="34"/>
      <c r="AG126" s="140"/>
      <c r="AH126" s="141"/>
      <c r="AI126" s="142"/>
      <c r="AJ126" s="34"/>
      <c r="AK126" s="34"/>
      <c r="AL126" s="34"/>
      <c r="AM126" s="34"/>
    </row>
    <row r="127" spans="1:39" x14ac:dyDescent="0.3">
      <c r="A127" s="150">
        <v>118</v>
      </c>
      <c r="B127" s="132"/>
      <c r="C127" s="136"/>
      <c r="D127" s="95" cm="1">
        <f t="array" ref="D127">IFERROR(INDEX(Grunddata!$E$3:$E$49,MATCH(B127,Grunddata!$C$3:$C$49,0),0),0)</f>
        <v>0</v>
      </c>
      <c r="E127" s="95">
        <f t="shared" si="4"/>
        <v>0</v>
      </c>
      <c r="F127" s="132"/>
      <c r="G127" s="134">
        <f t="shared" si="7"/>
        <v>0</v>
      </c>
      <c r="H127" s="27" cm="1">
        <f t="array" ref="H127">IFERROR(INDEX(Grunddata!$L$3:$L$49,MATCH(B127,Grunddata!$C$3:$C$49,0),0),0)</f>
        <v>0</v>
      </c>
      <c r="I127" s="27">
        <f t="shared" si="8"/>
        <v>0</v>
      </c>
      <c r="J127" s="137"/>
      <c r="K127" s="34"/>
      <c r="L127" s="136"/>
      <c r="M127" s="146"/>
      <c r="N127" s="136"/>
      <c r="O127" s="148"/>
      <c r="P127" s="132"/>
      <c r="Q127" s="148"/>
      <c r="S127" s="98">
        <f>IFERROR(SUM(Beräkning!A127,Beräkning!B127,Beräkning!E127,Beräkning!H127)-Beräkning!L127+AG127-(IF($J127=Blad3!$B$4,Beräkning!O127,0)),0)</f>
        <v>0</v>
      </c>
      <c r="T127" s="99">
        <f>IFERROR(SUM(Beräkning!C127,Beräkning!F127,Beräkning!I127)-Beräkning!M127+AH127-(IF($J127=Blad3!$B$4,Beräkning!P127,0)),0)</f>
        <v>0</v>
      </c>
      <c r="U127" s="100">
        <f>IFERROR(SUM(Beräkning!D127,Beräkning!G127,Beräkning!J127)-Beräkning!N127+AI127-(IF($J127=Blad3!$B$4,Beräkning!Q127,0)),0)</f>
        <v>0</v>
      </c>
      <c r="V127" s="34"/>
      <c r="W127" s="103" t="e">
        <f>Beräkning!B127+Beräkning!E127+Beräkning!H127+Beräkning!A127</f>
        <v>#N/A</v>
      </c>
      <c r="X127" s="28">
        <f>Beräkning!C127+Beräkning!F127+Beräkning!I127</f>
        <v>0</v>
      </c>
      <c r="Y127" s="104">
        <f>Beräkning!D127+Beräkning!G127+Beräkning!J127</f>
        <v>0</v>
      </c>
      <c r="Z127" s="107">
        <f>IFERROR(-(Beräkning!L127+(IF($J127=Blad3!$B$4,Beräkning!O127,0))),0)</f>
        <v>0</v>
      </c>
      <c r="AA127" s="108">
        <f>IFERROR(-(Beräkning!M127+(IF($J127=Blad3!$B$4,Beräkning!P127,0))),0)</f>
        <v>0</v>
      </c>
      <c r="AB127" s="109">
        <f>IFERROR(-(Beräkning!N127+(IF($J127=Blad3!$B$4,Beräkning!Q127,0))),0)</f>
        <v>0</v>
      </c>
      <c r="AC127" s="105">
        <f>(IF($J127=Blad3!$B$5,Beräkning!O127,0))</f>
        <v>0</v>
      </c>
      <c r="AD127" s="27">
        <f>(IF($J127=Blad3!$B$5,Beräkning!P127,0))</f>
        <v>0</v>
      </c>
      <c r="AE127" s="106">
        <f>(IF($J127=Blad3!$B$5,Beräkning!Q127,0))</f>
        <v>0</v>
      </c>
      <c r="AF127" s="34"/>
      <c r="AG127" s="140"/>
      <c r="AH127" s="141"/>
      <c r="AI127" s="142"/>
      <c r="AJ127" s="34"/>
      <c r="AK127" s="34"/>
      <c r="AL127" s="34"/>
      <c r="AM127" s="34"/>
    </row>
    <row r="128" spans="1:39" x14ac:dyDescent="0.3">
      <c r="A128" s="150">
        <v>119</v>
      </c>
      <c r="B128" s="132"/>
      <c r="C128" s="136"/>
      <c r="D128" s="95" cm="1">
        <f t="array" ref="D128">IFERROR(INDEX(Grunddata!$E$3:$E$49,MATCH(B128,Grunddata!$C$3:$C$49,0),0),0)</f>
        <v>0</v>
      </c>
      <c r="E128" s="95">
        <f t="shared" si="4"/>
        <v>0</v>
      </c>
      <c r="F128" s="132"/>
      <c r="G128" s="134">
        <f t="shared" si="7"/>
        <v>0</v>
      </c>
      <c r="H128" s="27" cm="1">
        <f t="array" ref="H128">IFERROR(INDEX(Grunddata!$L$3:$L$49,MATCH(B128,Grunddata!$C$3:$C$49,0),0),0)</f>
        <v>0</v>
      </c>
      <c r="I128" s="27">
        <f t="shared" si="8"/>
        <v>0</v>
      </c>
      <c r="J128" s="137"/>
      <c r="K128" s="34"/>
      <c r="L128" s="136"/>
      <c r="M128" s="146"/>
      <c r="N128" s="136"/>
      <c r="O128" s="148"/>
      <c r="P128" s="132"/>
      <c r="Q128" s="148"/>
      <c r="S128" s="98">
        <f>IFERROR(SUM(Beräkning!A128,Beräkning!B128,Beräkning!E128,Beräkning!H128)-Beräkning!L128+AG128-(IF($J128=Blad3!$B$4,Beräkning!O128,0)),0)</f>
        <v>0</v>
      </c>
      <c r="T128" s="99">
        <f>IFERROR(SUM(Beräkning!C128,Beräkning!F128,Beräkning!I128)-Beräkning!M128+AH128-(IF($J128=Blad3!$B$4,Beräkning!P128,0)),0)</f>
        <v>0</v>
      </c>
      <c r="U128" s="100">
        <f>IFERROR(SUM(Beräkning!D128,Beräkning!G128,Beräkning!J128)-Beräkning!N128+AI128-(IF($J128=Blad3!$B$4,Beräkning!Q128,0)),0)</f>
        <v>0</v>
      </c>
      <c r="V128" s="34"/>
      <c r="W128" s="103" t="e">
        <f>Beräkning!B128+Beräkning!E128+Beräkning!H128+Beräkning!A128</f>
        <v>#N/A</v>
      </c>
      <c r="X128" s="28">
        <f>Beräkning!C128+Beräkning!F128+Beräkning!I128</f>
        <v>0</v>
      </c>
      <c r="Y128" s="104">
        <f>Beräkning!D128+Beräkning!G128+Beräkning!J128</f>
        <v>0</v>
      </c>
      <c r="Z128" s="107">
        <f>IFERROR(-(Beräkning!L128+(IF($J128=Blad3!$B$4,Beräkning!O128,0))),0)</f>
        <v>0</v>
      </c>
      <c r="AA128" s="108">
        <f>IFERROR(-(Beräkning!M128+(IF($J128=Blad3!$B$4,Beräkning!P128,0))),0)</f>
        <v>0</v>
      </c>
      <c r="AB128" s="109">
        <f>IFERROR(-(Beräkning!N128+(IF($J128=Blad3!$B$4,Beräkning!Q128,0))),0)</f>
        <v>0</v>
      </c>
      <c r="AC128" s="105">
        <f>(IF($J128=Blad3!$B$5,Beräkning!O128,0))</f>
        <v>0</v>
      </c>
      <c r="AD128" s="27">
        <f>(IF($J128=Blad3!$B$5,Beräkning!P128,0))</f>
        <v>0</v>
      </c>
      <c r="AE128" s="106">
        <f>(IF($J128=Blad3!$B$5,Beräkning!Q128,0))</f>
        <v>0</v>
      </c>
      <c r="AF128" s="34"/>
      <c r="AG128" s="140"/>
      <c r="AH128" s="141"/>
      <c r="AI128" s="142"/>
      <c r="AJ128" s="34"/>
      <c r="AK128" s="34"/>
      <c r="AL128" s="34"/>
      <c r="AM128" s="34"/>
    </row>
    <row r="129" spans="1:39" x14ac:dyDescent="0.3">
      <c r="A129" s="150">
        <v>120</v>
      </c>
      <c r="B129" s="132"/>
      <c r="C129" s="136"/>
      <c r="D129" s="95" cm="1">
        <f t="array" ref="D129">IFERROR(INDEX(Grunddata!$E$3:$E$49,MATCH(B129,Grunddata!$C$3:$C$49,0),0),0)</f>
        <v>0</v>
      </c>
      <c r="E129" s="95">
        <f t="shared" si="4"/>
        <v>0</v>
      </c>
      <c r="F129" s="132"/>
      <c r="G129" s="134">
        <f t="shared" si="7"/>
        <v>0</v>
      </c>
      <c r="H129" s="27" cm="1">
        <f t="array" ref="H129">IFERROR(INDEX(Grunddata!$L$3:$L$49,MATCH(B129,Grunddata!$C$3:$C$49,0),0),0)</f>
        <v>0</v>
      </c>
      <c r="I129" s="27">
        <f t="shared" si="8"/>
        <v>0</v>
      </c>
      <c r="J129" s="137"/>
      <c r="K129" s="34"/>
      <c r="L129" s="136"/>
      <c r="M129" s="146"/>
      <c r="N129" s="136"/>
      <c r="O129" s="148"/>
      <c r="P129" s="132"/>
      <c r="Q129" s="148"/>
      <c r="S129" s="98">
        <f>IFERROR(SUM(Beräkning!A129,Beräkning!B129,Beräkning!E129,Beräkning!H129)-Beräkning!L129+AG129-(IF($J129=Blad3!$B$4,Beräkning!O129,0)),0)</f>
        <v>0</v>
      </c>
      <c r="T129" s="99">
        <f>IFERROR(SUM(Beräkning!C129,Beräkning!F129,Beräkning!I129)-Beräkning!M129+AH129-(IF($J129=Blad3!$B$4,Beräkning!P129,0)),0)</f>
        <v>0</v>
      </c>
      <c r="U129" s="100">
        <f>IFERROR(SUM(Beräkning!D129,Beräkning!G129,Beräkning!J129)-Beräkning!N129+AI129-(IF($J129=Blad3!$B$4,Beräkning!Q129,0)),0)</f>
        <v>0</v>
      </c>
      <c r="V129" s="34"/>
      <c r="W129" s="103" t="e">
        <f>Beräkning!B129+Beräkning!E129+Beräkning!H129+Beräkning!A129</f>
        <v>#N/A</v>
      </c>
      <c r="X129" s="28">
        <f>Beräkning!C129+Beräkning!F129+Beräkning!I129</f>
        <v>0</v>
      </c>
      <c r="Y129" s="104">
        <f>Beräkning!D129+Beräkning!G129+Beräkning!J129</f>
        <v>0</v>
      </c>
      <c r="Z129" s="107">
        <f>IFERROR(-(Beräkning!L129+(IF($J129=Blad3!$B$4,Beräkning!O129,0))),0)</f>
        <v>0</v>
      </c>
      <c r="AA129" s="108">
        <f>IFERROR(-(Beräkning!M129+(IF($J129=Blad3!$B$4,Beräkning!P129,0))),0)</f>
        <v>0</v>
      </c>
      <c r="AB129" s="109">
        <f>IFERROR(-(Beräkning!N129+(IF($J129=Blad3!$B$4,Beräkning!Q129,0))),0)</f>
        <v>0</v>
      </c>
      <c r="AC129" s="105">
        <f>(IF($J129=Blad3!$B$5,Beräkning!O129,0))</f>
        <v>0</v>
      </c>
      <c r="AD129" s="27">
        <f>(IF($J129=Blad3!$B$5,Beräkning!P129,0))</f>
        <v>0</v>
      </c>
      <c r="AE129" s="106">
        <f>(IF($J129=Blad3!$B$5,Beräkning!Q129,0))</f>
        <v>0</v>
      </c>
      <c r="AF129" s="34"/>
      <c r="AG129" s="140"/>
      <c r="AH129" s="141"/>
      <c r="AI129" s="142"/>
      <c r="AJ129" s="34"/>
      <c r="AK129" s="34"/>
      <c r="AL129" s="34"/>
      <c r="AM129" s="34"/>
    </row>
    <row r="130" spans="1:39" x14ac:dyDescent="0.3">
      <c r="A130" s="150">
        <v>121</v>
      </c>
      <c r="B130" s="132"/>
      <c r="C130" s="136"/>
      <c r="D130" s="95" cm="1">
        <f t="array" ref="D130">IFERROR(INDEX(Grunddata!$E$3:$E$49,MATCH(B130,Grunddata!$C$3:$C$49,0),0),0)</f>
        <v>0</v>
      </c>
      <c r="E130" s="95">
        <f t="shared" si="4"/>
        <v>0</v>
      </c>
      <c r="F130" s="132"/>
      <c r="G130" s="134">
        <f t="shared" si="7"/>
        <v>0</v>
      </c>
      <c r="H130" s="27" cm="1">
        <f t="array" ref="H130">IFERROR(INDEX(Grunddata!$L$3:$L$49,MATCH(B130,Grunddata!$C$3:$C$49,0),0),0)</f>
        <v>0</v>
      </c>
      <c r="I130" s="27">
        <f t="shared" si="8"/>
        <v>0</v>
      </c>
      <c r="J130" s="137"/>
      <c r="K130" s="34"/>
      <c r="L130" s="136"/>
      <c r="M130" s="146"/>
      <c r="N130" s="136"/>
      <c r="O130" s="148"/>
      <c r="P130" s="132"/>
      <c r="Q130" s="148"/>
      <c r="S130" s="98">
        <f>IFERROR(SUM(Beräkning!A130,Beräkning!B130,Beräkning!E130,Beräkning!H130)-Beräkning!L130+AG130-(IF($J130=Blad3!$B$4,Beräkning!O130,0)),0)</f>
        <v>0</v>
      </c>
      <c r="T130" s="99">
        <f>IFERROR(SUM(Beräkning!C130,Beräkning!F130,Beräkning!I130)-Beräkning!M130+AH130-(IF($J130=Blad3!$B$4,Beräkning!P130,0)),0)</f>
        <v>0</v>
      </c>
      <c r="U130" s="100">
        <f>IFERROR(SUM(Beräkning!D130,Beräkning!G130,Beräkning!J130)-Beräkning!N130+AI130-(IF($J130=Blad3!$B$4,Beräkning!Q130,0)),0)</f>
        <v>0</v>
      </c>
      <c r="V130" s="34"/>
      <c r="W130" s="103" t="e">
        <f>Beräkning!B130+Beräkning!E130+Beräkning!H130+Beräkning!A130</f>
        <v>#N/A</v>
      </c>
      <c r="X130" s="28">
        <f>Beräkning!C130+Beräkning!F130+Beräkning!I130</f>
        <v>0</v>
      </c>
      <c r="Y130" s="104">
        <f>Beräkning!D130+Beräkning!G130+Beräkning!J130</f>
        <v>0</v>
      </c>
      <c r="Z130" s="107">
        <f>IFERROR(-(Beräkning!L130+(IF($J130=Blad3!$B$4,Beräkning!O130,0))),0)</f>
        <v>0</v>
      </c>
      <c r="AA130" s="108">
        <f>IFERROR(-(Beräkning!M130+(IF($J130=Blad3!$B$4,Beräkning!P130,0))),0)</f>
        <v>0</v>
      </c>
      <c r="AB130" s="109">
        <f>IFERROR(-(Beräkning!N130+(IF($J130=Blad3!$B$4,Beräkning!Q130,0))),0)</f>
        <v>0</v>
      </c>
      <c r="AC130" s="105">
        <f>(IF($J130=Blad3!$B$5,Beräkning!O130,0))</f>
        <v>0</v>
      </c>
      <c r="AD130" s="27">
        <f>(IF($J130=Blad3!$B$5,Beräkning!P130,0))</f>
        <v>0</v>
      </c>
      <c r="AE130" s="106">
        <f>(IF($J130=Blad3!$B$5,Beräkning!Q130,0))</f>
        <v>0</v>
      </c>
      <c r="AF130" s="34"/>
      <c r="AG130" s="140"/>
      <c r="AH130" s="141"/>
      <c r="AI130" s="142"/>
      <c r="AJ130" s="34"/>
      <c r="AK130" s="34"/>
      <c r="AL130" s="34"/>
      <c r="AM130" s="34"/>
    </row>
    <row r="131" spans="1:39" x14ac:dyDescent="0.3">
      <c r="A131" s="150">
        <v>122</v>
      </c>
      <c r="B131" s="132"/>
      <c r="C131" s="136"/>
      <c r="D131" s="95" cm="1">
        <f t="array" ref="D131">IFERROR(INDEX(Grunddata!$E$3:$E$49,MATCH(B131,Grunddata!$C$3:$C$49,0),0),0)</f>
        <v>0</v>
      </c>
      <c r="E131" s="95">
        <f t="shared" si="4"/>
        <v>0</v>
      </c>
      <c r="F131" s="132"/>
      <c r="G131" s="134">
        <f t="shared" si="7"/>
        <v>0</v>
      </c>
      <c r="H131" s="27" cm="1">
        <f t="array" ref="H131">IFERROR(INDEX(Grunddata!$L$3:$L$49,MATCH(B131,Grunddata!$C$3:$C$49,0),0),0)</f>
        <v>0</v>
      </c>
      <c r="I131" s="27">
        <f t="shared" si="8"/>
        <v>0</v>
      </c>
      <c r="J131" s="137"/>
      <c r="K131" s="34"/>
      <c r="L131" s="136"/>
      <c r="M131" s="146"/>
      <c r="N131" s="136"/>
      <c r="O131" s="148"/>
      <c r="P131" s="132"/>
      <c r="Q131" s="148"/>
      <c r="S131" s="98">
        <f>IFERROR(SUM(Beräkning!A131,Beräkning!B131,Beräkning!E131,Beräkning!H131)-Beräkning!L131+AG131-(IF($J131=Blad3!$B$4,Beräkning!O131,0)),0)</f>
        <v>0</v>
      </c>
      <c r="T131" s="99">
        <f>IFERROR(SUM(Beräkning!C131,Beräkning!F131,Beräkning!I131)-Beräkning!M131+AH131-(IF($J131=Blad3!$B$4,Beräkning!P131,0)),0)</f>
        <v>0</v>
      </c>
      <c r="U131" s="100">
        <f>IFERROR(SUM(Beräkning!D131,Beräkning!G131,Beräkning!J131)-Beräkning!N131+AI131-(IF($J131=Blad3!$B$4,Beräkning!Q131,0)),0)</f>
        <v>0</v>
      </c>
      <c r="V131" s="34"/>
      <c r="W131" s="103" t="e">
        <f>Beräkning!B131+Beräkning!E131+Beräkning!H131+Beräkning!A131</f>
        <v>#N/A</v>
      </c>
      <c r="X131" s="28">
        <f>Beräkning!C131+Beräkning!F131+Beräkning!I131</f>
        <v>0</v>
      </c>
      <c r="Y131" s="104">
        <f>Beräkning!D131+Beräkning!G131+Beräkning!J131</f>
        <v>0</v>
      </c>
      <c r="Z131" s="107">
        <f>IFERROR(-(Beräkning!L131+(IF($J131=Blad3!$B$4,Beräkning!O131,0))),0)</f>
        <v>0</v>
      </c>
      <c r="AA131" s="108">
        <f>IFERROR(-(Beräkning!M131+(IF($J131=Blad3!$B$4,Beräkning!P131,0))),0)</f>
        <v>0</v>
      </c>
      <c r="AB131" s="109">
        <f>IFERROR(-(Beräkning!N131+(IF($J131=Blad3!$B$4,Beräkning!Q131,0))),0)</f>
        <v>0</v>
      </c>
      <c r="AC131" s="105">
        <f>(IF($J131=Blad3!$B$5,Beräkning!O131,0))</f>
        <v>0</v>
      </c>
      <c r="AD131" s="27">
        <f>(IF($J131=Blad3!$B$5,Beräkning!P131,0))</f>
        <v>0</v>
      </c>
      <c r="AE131" s="106">
        <f>(IF($J131=Blad3!$B$5,Beräkning!Q131,0))</f>
        <v>0</v>
      </c>
      <c r="AF131" s="34"/>
      <c r="AG131" s="140"/>
      <c r="AH131" s="141"/>
      <c r="AI131" s="142"/>
      <c r="AJ131" s="34"/>
      <c r="AK131" s="34"/>
      <c r="AL131" s="34"/>
      <c r="AM131" s="34"/>
    </row>
    <row r="132" spans="1:39" x14ac:dyDescent="0.3">
      <c r="A132" s="150">
        <v>123</v>
      </c>
      <c r="B132" s="132"/>
      <c r="C132" s="136"/>
      <c r="D132" s="95" cm="1">
        <f t="array" ref="D132">IFERROR(INDEX(Grunddata!$E$3:$E$49,MATCH(B132,Grunddata!$C$3:$C$49,0),0),0)</f>
        <v>0</v>
      </c>
      <c r="E132" s="95">
        <f t="shared" si="4"/>
        <v>0</v>
      </c>
      <c r="F132" s="132"/>
      <c r="G132" s="134">
        <f t="shared" si="7"/>
        <v>0</v>
      </c>
      <c r="H132" s="27" cm="1">
        <f t="array" ref="H132">IFERROR(INDEX(Grunddata!$L$3:$L$49,MATCH(B132,Grunddata!$C$3:$C$49,0),0),0)</f>
        <v>0</v>
      </c>
      <c r="I132" s="27">
        <f t="shared" si="8"/>
        <v>0</v>
      </c>
      <c r="J132" s="137"/>
      <c r="K132" s="34"/>
      <c r="L132" s="136"/>
      <c r="M132" s="146"/>
      <c r="N132" s="136"/>
      <c r="O132" s="148"/>
      <c r="P132" s="132"/>
      <c r="Q132" s="148"/>
      <c r="S132" s="98">
        <f>IFERROR(SUM(Beräkning!A132,Beräkning!B132,Beräkning!E132,Beräkning!H132)-Beräkning!L132+AG132-(IF($J132=Blad3!$B$4,Beräkning!O132,0)),0)</f>
        <v>0</v>
      </c>
      <c r="T132" s="99">
        <f>IFERROR(SUM(Beräkning!C132,Beräkning!F132,Beräkning!I132)-Beräkning!M132+AH132-(IF($J132=Blad3!$B$4,Beräkning!P132,0)),0)</f>
        <v>0</v>
      </c>
      <c r="U132" s="100">
        <f>IFERROR(SUM(Beräkning!D132,Beräkning!G132,Beräkning!J132)-Beräkning!N132+AI132-(IF($J132=Blad3!$B$4,Beräkning!Q132,0)),0)</f>
        <v>0</v>
      </c>
      <c r="V132" s="34"/>
      <c r="W132" s="103" t="e">
        <f>Beräkning!B132+Beräkning!E132+Beräkning!H132+Beräkning!A132</f>
        <v>#N/A</v>
      </c>
      <c r="X132" s="28">
        <f>Beräkning!C132+Beräkning!F132+Beräkning!I132</f>
        <v>0</v>
      </c>
      <c r="Y132" s="104">
        <f>Beräkning!D132+Beräkning!G132+Beräkning!J132</f>
        <v>0</v>
      </c>
      <c r="Z132" s="107">
        <f>IFERROR(-(Beräkning!L132+(IF($J132=Blad3!$B$4,Beräkning!O132,0))),0)</f>
        <v>0</v>
      </c>
      <c r="AA132" s="108">
        <f>IFERROR(-(Beräkning!M132+(IF($J132=Blad3!$B$4,Beräkning!P132,0))),0)</f>
        <v>0</v>
      </c>
      <c r="AB132" s="109">
        <f>IFERROR(-(Beräkning!N132+(IF($J132=Blad3!$B$4,Beräkning!Q132,0))),0)</f>
        <v>0</v>
      </c>
      <c r="AC132" s="105">
        <f>(IF($J132=Blad3!$B$5,Beräkning!O132,0))</f>
        <v>0</v>
      </c>
      <c r="AD132" s="27">
        <f>(IF($J132=Blad3!$B$5,Beräkning!P132,0))</f>
        <v>0</v>
      </c>
      <c r="AE132" s="106">
        <f>(IF($J132=Blad3!$B$5,Beräkning!Q132,0))</f>
        <v>0</v>
      </c>
      <c r="AF132" s="34"/>
      <c r="AG132" s="140"/>
      <c r="AH132" s="141"/>
      <c r="AI132" s="142"/>
      <c r="AJ132" s="34"/>
      <c r="AK132" s="34"/>
      <c r="AL132" s="34"/>
      <c r="AM132" s="34"/>
    </row>
    <row r="133" spans="1:39" x14ac:dyDescent="0.3">
      <c r="A133" s="150">
        <v>124</v>
      </c>
      <c r="B133" s="132"/>
      <c r="C133" s="136"/>
      <c r="D133" s="95" cm="1">
        <f t="array" ref="D133">IFERROR(INDEX(Grunddata!$E$3:$E$49,MATCH(B133,Grunddata!$C$3:$C$49,0),0),0)</f>
        <v>0</v>
      </c>
      <c r="E133" s="95">
        <f t="shared" si="4"/>
        <v>0</v>
      </c>
      <c r="F133" s="132"/>
      <c r="G133" s="134">
        <f t="shared" si="7"/>
        <v>0</v>
      </c>
      <c r="H133" s="27" cm="1">
        <f t="array" ref="H133">IFERROR(INDEX(Grunddata!$L$3:$L$49,MATCH(B133,Grunddata!$C$3:$C$49,0),0),0)</f>
        <v>0</v>
      </c>
      <c r="I133" s="27">
        <f t="shared" si="8"/>
        <v>0</v>
      </c>
      <c r="J133" s="137"/>
      <c r="K133" s="34"/>
      <c r="L133" s="136"/>
      <c r="M133" s="146"/>
      <c r="N133" s="136"/>
      <c r="O133" s="148"/>
      <c r="P133" s="132"/>
      <c r="Q133" s="148"/>
      <c r="S133" s="98">
        <f>IFERROR(SUM(Beräkning!A133,Beräkning!B133,Beräkning!E133,Beräkning!H133)-Beräkning!L133+AG133-(IF($J133=Blad3!$B$4,Beräkning!O133,0)),0)</f>
        <v>0</v>
      </c>
      <c r="T133" s="99">
        <f>IFERROR(SUM(Beräkning!C133,Beräkning!F133,Beräkning!I133)-Beräkning!M133+AH133-(IF($J133=Blad3!$B$4,Beräkning!P133,0)),0)</f>
        <v>0</v>
      </c>
      <c r="U133" s="100">
        <f>IFERROR(SUM(Beräkning!D133,Beräkning!G133,Beräkning!J133)-Beräkning!N133+AI133-(IF($J133=Blad3!$B$4,Beräkning!Q133,0)),0)</f>
        <v>0</v>
      </c>
      <c r="V133" s="34"/>
      <c r="W133" s="103" t="e">
        <f>Beräkning!B133+Beräkning!E133+Beräkning!H133+Beräkning!A133</f>
        <v>#N/A</v>
      </c>
      <c r="X133" s="28">
        <f>Beräkning!C133+Beräkning!F133+Beräkning!I133</f>
        <v>0</v>
      </c>
      <c r="Y133" s="104">
        <f>Beräkning!D133+Beräkning!G133+Beräkning!J133</f>
        <v>0</v>
      </c>
      <c r="Z133" s="107">
        <f>IFERROR(-(Beräkning!L133+(IF($J133=Blad3!$B$4,Beräkning!O133,0))),0)</f>
        <v>0</v>
      </c>
      <c r="AA133" s="108">
        <f>IFERROR(-(Beräkning!M133+(IF($J133=Blad3!$B$4,Beräkning!P133,0))),0)</f>
        <v>0</v>
      </c>
      <c r="AB133" s="109">
        <f>IFERROR(-(Beräkning!N133+(IF($J133=Blad3!$B$4,Beräkning!Q133,0))),0)</f>
        <v>0</v>
      </c>
      <c r="AC133" s="105">
        <f>(IF($J133=Blad3!$B$5,Beräkning!O133,0))</f>
        <v>0</v>
      </c>
      <c r="AD133" s="27">
        <f>(IF($J133=Blad3!$B$5,Beräkning!P133,0))</f>
        <v>0</v>
      </c>
      <c r="AE133" s="106">
        <f>(IF($J133=Blad3!$B$5,Beräkning!Q133,0))</f>
        <v>0</v>
      </c>
      <c r="AF133" s="34"/>
      <c r="AG133" s="140"/>
      <c r="AH133" s="141"/>
      <c r="AI133" s="142"/>
      <c r="AJ133" s="34"/>
      <c r="AK133" s="34"/>
      <c r="AL133" s="34"/>
      <c r="AM133" s="34"/>
    </row>
    <row r="134" spans="1:39" x14ac:dyDescent="0.3">
      <c r="A134" s="150">
        <v>125</v>
      </c>
      <c r="B134" s="132"/>
      <c r="C134" s="136"/>
      <c r="D134" s="95" cm="1">
        <f t="array" ref="D134">IFERROR(INDEX(Grunddata!$E$3:$E$49,MATCH(B134,Grunddata!$C$3:$C$49,0),0),0)</f>
        <v>0</v>
      </c>
      <c r="E134" s="95">
        <f t="shared" si="4"/>
        <v>0</v>
      </c>
      <c r="F134" s="132"/>
      <c r="G134" s="134">
        <f t="shared" si="7"/>
        <v>0</v>
      </c>
      <c r="H134" s="27" cm="1">
        <f t="array" ref="H134">IFERROR(INDEX(Grunddata!$L$3:$L$49,MATCH(B134,Grunddata!$C$3:$C$49,0),0),0)</f>
        <v>0</v>
      </c>
      <c r="I134" s="27">
        <f t="shared" si="8"/>
        <v>0</v>
      </c>
      <c r="J134" s="137"/>
      <c r="K134" s="34"/>
      <c r="L134" s="136"/>
      <c r="M134" s="146"/>
      <c r="N134" s="136"/>
      <c r="O134" s="148"/>
      <c r="P134" s="132"/>
      <c r="Q134" s="148"/>
      <c r="S134" s="98">
        <f>IFERROR(SUM(Beräkning!A134,Beräkning!B134,Beräkning!E134,Beräkning!H134)-Beräkning!L134+AG134-(IF($J134=Blad3!$B$4,Beräkning!O134,0)),0)</f>
        <v>0</v>
      </c>
      <c r="T134" s="99">
        <f>IFERROR(SUM(Beräkning!C134,Beräkning!F134,Beräkning!I134)-Beräkning!M134+AH134-(IF($J134=Blad3!$B$4,Beräkning!P134,0)),0)</f>
        <v>0</v>
      </c>
      <c r="U134" s="100">
        <f>IFERROR(SUM(Beräkning!D134,Beräkning!G134,Beräkning!J134)-Beräkning!N134+AI134-(IF($J134=Blad3!$B$4,Beräkning!Q134,0)),0)</f>
        <v>0</v>
      </c>
      <c r="V134" s="34"/>
      <c r="W134" s="103" t="e">
        <f>Beräkning!B134+Beräkning!E134+Beräkning!H134+Beräkning!A134</f>
        <v>#N/A</v>
      </c>
      <c r="X134" s="28">
        <f>Beräkning!C134+Beräkning!F134+Beräkning!I134</f>
        <v>0</v>
      </c>
      <c r="Y134" s="104">
        <f>Beräkning!D134+Beräkning!G134+Beräkning!J134</f>
        <v>0</v>
      </c>
      <c r="Z134" s="107">
        <f>IFERROR(-(Beräkning!L134+(IF($J134=Blad3!$B$4,Beräkning!O134,0))),0)</f>
        <v>0</v>
      </c>
      <c r="AA134" s="108">
        <f>IFERROR(-(Beräkning!M134+(IF($J134=Blad3!$B$4,Beräkning!P134,0))),0)</f>
        <v>0</v>
      </c>
      <c r="AB134" s="109">
        <f>IFERROR(-(Beräkning!N134+(IF($J134=Blad3!$B$4,Beräkning!Q134,0))),0)</f>
        <v>0</v>
      </c>
      <c r="AC134" s="105">
        <f>(IF($J134=Blad3!$B$5,Beräkning!O134,0))</f>
        <v>0</v>
      </c>
      <c r="AD134" s="27">
        <f>(IF($J134=Blad3!$B$5,Beräkning!P134,0))</f>
        <v>0</v>
      </c>
      <c r="AE134" s="106">
        <f>(IF($J134=Blad3!$B$5,Beräkning!Q134,0))</f>
        <v>0</v>
      </c>
      <c r="AF134" s="34"/>
      <c r="AG134" s="140"/>
      <c r="AH134" s="141"/>
      <c r="AI134" s="142"/>
      <c r="AJ134" s="34"/>
      <c r="AK134" s="34"/>
      <c r="AL134" s="34"/>
      <c r="AM134" s="34"/>
    </row>
    <row r="135" spans="1:39" x14ac:dyDescent="0.3">
      <c r="A135" s="150">
        <v>126</v>
      </c>
      <c r="B135" s="132"/>
      <c r="C135" s="136"/>
      <c r="D135" s="95" cm="1">
        <f t="array" ref="D135">IFERROR(INDEX(Grunddata!$E$3:$E$49,MATCH(B135,Grunddata!$C$3:$C$49,0),0),0)</f>
        <v>0</v>
      </c>
      <c r="E135" s="95">
        <f t="shared" si="4"/>
        <v>0</v>
      </c>
      <c r="F135" s="132"/>
      <c r="G135" s="134">
        <f t="shared" si="7"/>
        <v>0</v>
      </c>
      <c r="H135" s="27" cm="1">
        <f t="array" ref="H135">IFERROR(INDEX(Grunddata!$L$3:$L$49,MATCH(B135,Grunddata!$C$3:$C$49,0),0),0)</f>
        <v>0</v>
      </c>
      <c r="I135" s="27">
        <f t="shared" si="8"/>
        <v>0</v>
      </c>
      <c r="J135" s="137"/>
      <c r="K135" s="34"/>
      <c r="L135" s="136"/>
      <c r="M135" s="146"/>
      <c r="N135" s="136"/>
      <c r="O135" s="148"/>
      <c r="P135" s="132"/>
      <c r="Q135" s="148"/>
      <c r="S135" s="98">
        <f>IFERROR(SUM(Beräkning!A135,Beräkning!B135,Beräkning!E135,Beräkning!H135)-Beräkning!L135+AG135-(IF($J135=Blad3!$B$4,Beräkning!O135,0)),0)</f>
        <v>0</v>
      </c>
      <c r="T135" s="99">
        <f>IFERROR(SUM(Beräkning!C135,Beräkning!F135,Beräkning!I135)-Beräkning!M135+AH135-(IF($J135=Blad3!$B$4,Beräkning!P135,0)),0)</f>
        <v>0</v>
      </c>
      <c r="U135" s="100">
        <f>IFERROR(SUM(Beräkning!D135,Beräkning!G135,Beräkning!J135)-Beräkning!N135+AI135-(IF($J135=Blad3!$B$4,Beräkning!Q135,0)),0)</f>
        <v>0</v>
      </c>
      <c r="V135" s="34"/>
      <c r="W135" s="103" t="e">
        <f>Beräkning!B135+Beräkning!E135+Beräkning!H135+Beräkning!A135</f>
        <v>#N/A</v>
      </c>
      <c r="X135" s="28">
        <f>Beräkning!C135+Beräkning!F135+Beräkning!I135</f>
        <v>0</v>
      </c>
      <c r="Y135" s="104">
        <f>Beräkning!D135+Beräkning!G135+Beräkning!J135</f>
        <v>0</v>
      </c>
      <c r="Z135" s="107">
        <f>IFERROR(-(Beräkning!L135+(IF($J135=Blad3!$B$4,Beräkning!O135,0))),0)</f>
        <v>0</v>
      </c>
      <c r="AA135" s="108">
        <f>IFERROR(-(Beräkning!M135+(IF($J135=Blad3!$B$4,Beräkning!P135,0))),0)</f>
        <v>0</v>
      </c>
      <c r="AB135" s="109">
        <f>IFERROR(-(Beräkning!N135+(IF($J135=Blad3!$B$4,Beräkning!Q135,0))),0)</f>
        <v>0</v>
      </c>
      <c r="AC135" s="105">
        <f>(IF($J135=Blad3!$B$5,Beräkning!O135,0))</f>
        <v>0</v>
      </c>
      <c r="AD135" s="27">
        <f>(IF($J135=Blad3!$B$5,Beräkning!P135,0))</f>
        <v>0</v>
      </c>
      <c r="AE135" s="106">
        <f>(IF($J135=Blad3!$B$5,Beräkning!Q135,0))</f>
        <v>0</v>
      </c>
      <c r="AF135" s="34"/>
      <c r="AG135" s="140"/>
      <c r="AH135" s="141"/>
      <c r="AI135" s="142"/>
      <c r="AJ135" s="34"/>
      <c r="AK135" s="34"/>
      <c r="AL135" s="34"/>
      <c r="AM135" s="34"/>
    </row>
    <row r="136" spans="1:39" x14ac:dyDescent="0.3">
      <c r="A136" s="150">
        <v>127</v>
      </c>
      <c r="B136" s="132"/>
      <c r="C136" s="136"/>
      <c r="D136" s="95" cm="1">
        <f t="array" ref="D136">IFERROR(INDEX(Grunddata!$E$3:$E$49,MATCH(B136,Grunddata!$C$3:$C$49,0),0),0)</f>
        <v>0</v>
      </c>
      <c r="E136" s="95">
        <f t="shared" si="4"/>
        <v>0</v>
      </c>
      <c r="F136" s="132"/>
      <c r="G136" s="134">
        <f t="shared" si="7"/>
        <v>0</v>
      </c>
      <c r="H136" s="27" cm="1">
        <f t="array" ref="H136">IFERROR(INDEX(Grunddata!$L$3:$L$49,MATCH(B136,Grunddata!$C$3:$C$49,0),0),0)</f>
        <v>0</v>
      </c>
      <c r="I136" s="27">
        <f t="shared" si="8"/>
        <v>0</v>
      </c>
      <c r="J136" s="137"/>
      <c r="K136" s="34"/>
      <c r="L136" s="136"/>
      <c r="M136" s="146"/>
      <c r="N136" s="136"/>
      <c r="O136" s="148"/>
      <c r="P136" s="132"/>
      <c r="Q136" s="148"/>
      <c r="S136" s="98">
        <f>IFERROR(SUM(Beräkning!A136,Beräkning!B136,Beräkning!E136,Beräkning!H136)-Beräkning!L136+AG136-(IF($J136=Blad3!$B$4,Beräkning!O136,0)),0)</f>
        <v>0</v>
      </c>
      <c r="T136" s="99">
        <f>IFERROR(SUM(Beräkning!C136,Beräkning!F136,Beräkning!I136)-Beräkning!M136+AH136-(IF($J136=Blad3!$B$4,Beräkning!P136,0)),0)</f>
        <v>0</v>
      </c>
      <c r="U136" s="100">
        <f>IFERROR(SUM(Beräkning!D136,Beräkning!G136,Beräkning!J136)-Beräkning!N136+AI136-(IF($J136=Blad3!$B$4,Beräkning!Q136,0)),0)</f>
        <v>0</v>
      </c>
      <c r="V136" s="34"/>
      <c r="W136" s="103" t="e">
        <f>Beräkning!B136+Beräkning!E136+Beräkning!H136+Beräkning!A136</f>
        <v>#N/A</v>
      </c>
      <c r="X136" s="28">
        <f>Beräkning!C136+Beräkning!F136+Beräkning!I136</f>
        <v>0</v>
      </c>
      <c r="Y136" s="104">
        <f>Beräkning!D136+Beräkning!G136+Beräkning!J136</f>
        <v>0</v>
      </c>
      <c r="Z136" s="107">
        <f>IFERROR(-(Beräkning!L136+(IF($J136=Blad3!$B$4,Beräkning!O136,0))),0)</f>
        <v>0</v>
      </c>
      <c r="AA136" s="108">
        <f>IFERROR(-(Beräkning!M136+(IF($J136=Blad3!$B$4,Beräkning!P136,0))),0)</f>
        <v>0</v>
      </c>
      <c r="AB136" s="109">
        <f>IFERROR(-(Beräkning!N136+(IF($J136=Blad3!$B$4,Beräkning!Q136,0))),0)</f>
        <v>0</v>
      </c>
      <c r="AC136" s="105">
        <f>(IF($J136=Blad3!$B$5,Beräkning!O136,0))</f>
        <v>0</v>
      </c>
      <c r="AD136" s="27">
        <f>(IF($J136=Blad3!$B$5,Beräkning!P136,0))</f>
        <v>0</v>
      </c>
      <c r="AE136" s="106">
        <f>(IF($J136=Blad3!$B$5,Beräkning!Q136,0))</f>
        <v>0</v>
      </c>
      <c r="AF136" s="34"/>
      <c r="AG136" s="140"/>
      <c r="AH136" s="141"/>
      <c r="AI136" s="142"/>
      <c r="AJ136" s="34"/>
      <c r="AK136" s="34"/>
      <c r="AL136" s="34"/>
      <c r="AM136" s="34"/>
    </row>
    <row r="137" spans="1:39" x14ac:dyDescent="0.3">
      <c r="A137" s="150">
        <v>128</v>
      </c>
      <c r="B137" s="132"/>
      <c r="C137" s="136"/>
      <c r="D137" s="95" cm="1">
        <f t="array" ref="D137">IFERROR(INDEX(Grunddata!$E$3:$E$49,MATCH(B137,Grunddata!$C$3:$C$49,0),0),0)</f>
        <v>0</v>
      </c>
      <c r="E137" s="95">
        <f t="shared" si="4"/>
        <v>0</v>
      </c>
      <c r="F137" s="132"/>
      <c r="G137" s="134">
        <f t="shared" si="7"/>
        <v>0</v>
      </c>
      <c r="H137" s="27" cm="1">
        <f t="array" ref="H137">IFERROR(INDEX(Grunddata!$L$3:$L$49,MATCH(B137,Grunddata!$C$3:$C$49,0),0),0)</f>
        <v>0</v>
      </c>
      <c r="I137" s="27">
        <f t="shared" si="8"/>
        <v>0</v>
      </c>
      <c r="J137" s="137"/>
      <c r="K137" s="34"/>
      <c r="L137" s="136"/>
      <c r="M137" s="146"/>
      <c r="N137" s="136"/>
      <c r="O137" s="148"/>
      <c r="P137" s="132"/>
      <c r="Q137" s="148"/>
      <c r="S137" s="98">
        <f>IFERROR(SUM(Beräkning!A137,Beräkning!B137,Beräkning!E137,Beräkning!H137)-Beräkning!L137+AG137-(IF($J137=Blad3!$B$4,Beräkning!O137,0)),0)</f>
        <v>0</v>
      </c>
      <c r="T137" s="99">
        <f>IFERROR(SUM(Beräkning!C137,Beräkning!F137,Beräkning!I137)-Beräkning!M137+AH137-(IF($J137=Blad3!$B$4,Beräkning!P137,0)),0)</f>
        <v>0</v>
      </c>
      <c r="U137" s="100">
        <f>IFERROR(SUM(Beräkning!D137,Beräkning!G137,Beräkning!J137)-Beräkning!N137+AI137-(IF($J137=Blad3!$B$4,Beräkning!Q137,0)),0)</f>
        <v>0</v>
      </c>
      <c r="V137" s="34"/>
      <c r="W137" s="103" t="e">
        <f>Beräkning!B137+Beräkning!E137+Beräkning!H137+Beräkning!A137</f>
        <v>#N/A</v>
      </c>
      <c r="X137" s="28">
        <f>Beräkning!C137+Beräkning!F137+Beräkning!I137</f>
        <v>0</v>
      </c>
      <c r="Y137" s="104">
        <f>Beräkning!D137+Beräkning!G137+Beräkning!J137</f>
        <v>0</v>
      </c>
      <c r="Z137" s="107">
        <f>IFERROR(-(Beräkning!L137+(IF($J137=Blad3!$B$4,Beräkning!O137,0))),0)</f>
        <v>0</v>
      </c>
      <c r="AA137" s="108">
        <f>IFERROR(-(Beräkning!M137+(IF($J137=Blad3!$B$4,Beräkning!P137,0))),0)</f>
        <v>0</v>
      </c>
      <c r="AB137" s="109">
        <f>IFERROR(-(Beräkning!N137+(IF($J137=Blad3!$B$4,Beräkning!Q137,0))),0)</f>
        <v>0</v>
      </c>
      <c r="AC137" s="105">
        <f>(IF($J137=Blad3!$B$5,Beräkning!O137,0))</f>
        <v>0</v>
      </c>
      <c r="AD137" s="27">
        <f>(IF($J137=Blad3!$B$5,Beräkning!P137,0))</f>
        <v>0</v>
      </c>
      <c r="AE137" s="106">
        <f>(IF($J137=Blad3!$B$5,Beräkning!Q137,0))</f>
        <v>0</v>
      </c>
      <c r="AF137" s="34"/>
      <c r="AG137" s="140"/>
      <c r="AH137" s="141"/>
      <c r="AI137" s="142"/>
      <c r="AJ137" s="34"/>
      <c r="AK137" s="34"/>
      <c r="AL137" s="34"/>
      <c r="AM137" s="34"/>
    </row>
    <row r="138" spans="1:39" x14ac:dyDescent="0.3">
      <c r="A138" s="150">
        <v>129</v>
      </c>
      <c r="B138" s="132"/>
      <c r="C138" s="136"/>
      <c r="D138" s="95" cm="1">
        <f t="array" ref="D138">IFERROR(INDEX(Grunddata!$E$3:$E$49,MATCH(B138,Grunddata!$C$3:$C$49,0),0),0)</f>
        <v>0</v>
      </c>
      <c r="E138" s="95">
        <f t="shared" si="4"/>
        <v>0</v>
      </c>
      <c r="F138" s="132"/>
      <c r="G138" s="134">
        <f t="shared" si="7"/>
        <v>0</v>
      </c>
      <c r="H138" s="27" cm="1">
        <f t="array" ref="H138">IFERROR(INDEX(Grunddata!$L$3:$L$49,MATCH(B138,Grunddata!$C$3:$C$49,0),0),0)</f>
        <v>0</v>
      </c>
      <c r="I138" s="27">
        <f t="shared" si="8"/>
        <v>0</v>
      </c>
      <c r="J138" s="137"/>
      <c r="K138" s="34"/>
      <c r="L138" s="136"/>
      <c r="M138" s="146"/>
      <c r="N138" s="136"/>
      <c r="O138" s="148"/>
      <c r="P138" s="132"/>
      <c r="Q138" s="148"/>
      <c r="S138" s="98">
        <f>IFERROR(SUM(Beräkning!A138,Beräkning!B138,Beräkning!E138,Beräkning!H138)-Beräkning!L138+AG138-(IF($J138=Blad3!$B$4,Beräkning!O138,0)),0)</f>
        <v>0</v>
      </c>
      <c r="T138" s="99">
        <f>IFERROR(SUM(Beräkning!C138,Beräkning!F138,Beräkning!I138)-Beräkning!M138+AH138-(IF($J138=Blad3!$B$4,Beräkning!P138,0)),0)</f>
        <v>0</v>
      </c>
      <c r="U138" s="100">
        <f>IFERROR(SUM(Beräkning!D138,Beräkning!G138,Beräkning!J138)-Beräkning!N138+AI138-(IF($J138=Blad3!$B$4,Beräkning!Q138,0)),0)</f>
        <v>0</v>
      </c>
      <c r="V138" s="34"/>
      <c r="W138" s="103" t="e">
        <f>Beräkning!B138+Beräkning!E138+Beräkning!H138+Beräkning!A138</f>
        <v>#N/A</v>
      </c>
      <c r="X138" s="28">
        <f>Beräkning!C138+Beräkning!F138+Beräkning!I138</f>
        <v>0</v>
      </c>
      <c r="Y138" s="104">
        <f>Beräkning!D138+Beräkning!G138+Beräkning!J138</f>
        <v>0</v>
      </c>
      <c r="Z138" s="107">
        <f>IFERROR(-(Beräkning!L138+(IF($J138=Blad3!$B$4,Beräkning!O138,0))),0)</f>
        <v>0</v>
      </c>
      <c r="AA138" s="108">
        <f>IFERROR(-(Beräkning!M138+(IF($J138=Blad3!$B$4,Beräkning!P138,0))),0)</f>
        <v>0</v>
      </c>
      <c r="AB138" s="109">
        <f>IFERROR(-(Beräkning!N138+(IF($J138=Blad3!$B$4,Beräkning!Q138,0))),0)</f>
        <v>0</v>
      </c>
      <c r="AC138" s="105">
        <f>(IF($J138=Blad3!$B$5,Beräkning!O138,0))</f>
        <v>0</v>
      </c>
      <c r="AD138" s="27">
        <f>(IF($J138=Blad3!$B$5,Beräkning!P138,0))</f>
        <v>0</v>
      </c>
      <c r="AE138" s="106">
        <f>(IF($J138=Blad3!$B$5,Beräkning!Q138,0))</f>
        <v>0</v>
      </c>
      <c r="AF138" s="34"/>
      <c r="AG138" s="140"/>
      <c r="AH138" s="141"/>
      <c r="AI138" s="142"/>
      <c r="AJ138" s="34"/>
      <c r="AK138" s="34"/>
      <c r="AL138" s="34"/>
      <c r="AM138" s="34"/>
    </row>
    <row r="139" spans="1:39" x14ac:dyDescent="0.3">
      <c r="A139" s="150">
        <v>130</v>
      </c>
      <c r="B139" s="132"/>
      <c r="C139" s="136"/>
      <c r="D139" s="95" cm="1">
        <f t="array" ref="D139">IFERROR(INDEX(Grunddata!$E$3:$E$49,MATCH(B139,Grunddata!$C$3:$C$49,0),0),0)</f>
        <v>0</v>
      </c>
      <c r="E139" s="95">
        <f t="shared" si="4"/>
        <v>0</v>
      </c>
      <c r="F139" s="132"/>
      <c r="G139" s="134">
        <f t="shared" si="7"/>
        <v>0</v>
      </c>
      <c r="H139" s="27" cm="1">
        <f t="array" ref="H139">IFERROR(INDEX(Grunddata!$L$3:$L$49,MATCH(B139,Grunddata!$C$3:$C$49,0),0),0)</f>
        <v>0</v>
      </c>
      <c r="I139" s="27">
        <f t="shared" si="8"/>
        <v>0</v>
      </c>
      <c r="J139" s="137"/>
      <c r="K139" s="34"/>
      <c r="L139" s="136"/>
      <c r="M139" s="146"/>
      <c r="N139" s="136"/>
      <c r="O139" s="148"/>
      <c r="P139" s="132"/>
      <c r="Q139" s="148"/>
      <c r="S139" s="98">
        <f>IFERROR(SUM(Beräkning!A139,Beräkning!B139,Beräkning!E139,Beräkning!H139)-Beräkning!L139+AG139-(IF($J139=Blad3!$B$4,Beräkning!O139,0)),0)</f>
        <v>0</v>
      </c>
      <c r="T139" s="99">
        <f>IFERROR(SUM(Beräkning!C139,Beräkning!F139,Beräkning!I139)-Beräkning!M139+AH139-(IF($J139=Blad3!$B$4,Beräkning!P139,0)),0)</f>
        <v>0</v>
      </c>
      <c r="U139" s="100">
        <f>IFERROR(SUM(Beräkning!D139,Beräkning!G139,Beräkning!J139)-Beräkning!N139+AI139-(IF($J139=Blad3!$B$4,Beräkning!Q139,0)),0)</f>
        <v>0</v>
      </c>
      <c r="V139" s="34"/>
      <c r="W139" s="103" t="e">
        <f>Beräkning!B139+Beräkning!E139+Beräkning!H139+Beräkning!A139</f>
        <v>#N/A</v>
      </c>
      <c r="X139" s="28">
        <f>Beräkning!C139+Beräkning!F139+Beräkning!I139</f>
        <v>0</v>
      </c>
      <c r="Y139" s="104">
        <f>Beräkning!D139+Beräkning!G139+Beräkning!J139</f>
        <v>0</v>
      </c>
      <c r="Z139" s="107">
        <f>IFERROR(-(Beräkning!L139+(IF($J139=Blad3!$B$4,Beräkning!O139,0))),0)</f>
        <v>0</v>
      </c>
      <c r="AA139" s="108">
        <f>IFERROR(-(Beräkning!M139+(IF($J139=Blad3!$B$4,Beräkning!P139,0))),0)</f>
        <v>0</v>
      </c>
      <c r="AB139" s="109">
        <f>IFERROR(-(Beräkning!N139+(IF($J139=Blad3!$B$4,Beräkning!Q139,0))),0)</f>
        <v>0</v>
      </c>
      <c r="AC139" s="105">
        <f>(IF($J139=Blad3!$B$5,Beräkning!O139,0))</f>
        <v>0</v>
      </c>
      <c r="AD139" s="27">
        <f>(IF($J139=Blad3!$B$5,Beräkning!P139,0))</f>
        <v>0</v>
      </c>
      <c r="AE139" s="106">
        <f>(IF($J139=Blad3!$B$5,Beräkning!Q139,0))</f>
        <v>0</v>
      </c>
      <c r="AF139" s="34"/>
      <c r="AG139" s="140"/>
      <c r="AH139" s="141"/>
      <c r="AI139" s="142"/>
      <c r="AJ139" s="34"/>
      <c r="AK139" s="34"/>
      <c r="AL139" s="34"/>
      <c r="AM139" s="34"/>
    </row>
    <row r="140" spans="1:39" x14ac:dyDescent="0.3">
      <c r="A140" s="150">
        <v>131</v>
      </c>
      <c r="B140" s="132"/>
      <c r="C140" s="136"/>
      <c r="D140" s="95" cm="1">
        <f t="array" ref="D140">IFERROR(INDEX(Grunddata!$E$3:$E$49,MATCH(B140,Grunddata!$C$3:$C$49,0),0),0)</f>
        <v>0</v>
      </c>
      <c r="E140" s="95">
        <f t="shared" si="4"/>
        <v>0</v>
      </c>
      <c r="F140" s="132"/>
      <c r="G140" s="134">
        <f t="shared" si="7"/>
        <v>0</v>
      </c>
      <c r="H140" s="27" cm="1">
        <f t="array" ref="H140">IFERROR(INDEX(Grunddata!$L$3:$L$49,MATCH(B140,Grunddata!$C$3:$C$49,0),0),0)</f>
        <v>0</v>
      </c>
      <c r="I140" s="27">
        <f t="shared" si="8"/>
        <v>0</v>
      </c>
      <c r="J140" s="137"/>
      <c r="K140" s="34"/>
      <c r="L140" s="136"/>
      <c r="M140" s="146"/>
      <c r="N140" s="136"/>
      <c r="O140" s="148"/>
      <c r="P140" s="132"/>
      <c r="Q140" s="148"/>
      <c r="S140" s="98">
        <f>IFERROR(SUM(Beräkning!A140,Beräkning!B140,Beräkning!E140,Beräkning!H140)-Beräkning!L140+AG140-(IF($J140=Blad3!$B$4,Beräkning!O140,0)),0)</f>
        <v>0</v>
      </c>
      <c r="T140" s="99">
        <f>IFERROR(SUM(Beräkning!C140,Beräkning!F140,Beräkning!I140)-Beräkning!M140+AH140-(IF($J140=Blad3!$B$4,Beräkning!P140,0)),0)</f>
        <v>0</v>
      </c>
      <c r="U140" s="100">
        <f>IFERROR(SUM(Beräkning!D140,Beräkning!G140,Beräkning!J140)-Beräkning!N140+AI140-(IF($J140=Blad3!$B$4,Beräkning!Q140,0)),0)</f>
        <v>0</v>
      </c>
      <c r="V140" s="34"/>
      <c r="W140" s="103" t="e">
        <f>Beräkning!B140+Beräkning!E140+Beräkning!H140+Beräkning!A140</f>
        <v>#N/A</v>
      </c>
      <c r="X140" s="28">
        <f>Beräkning!C140+Beräkning!F140+Beräkning!I140</f>
        <v>0</v>
      </c>
      <c r="Y140" s="104">
        <f>Beräkning!D140+Beräkning!G140+Beräkning!J140</f>
        <v>0</v>
      </c>
      <c r="Z140" s="107">
        <f>IFERROR(-(Beräkning!L140+(IF($J140=Blad3!$B$4,Beräkning!O140,0))),0)</f>
        <v>0</v>
      </c>
      <c r="AA140" s="108">
        <f>IFERROR(-(Beräkning!M140+(IF($J140=Blad3!$B$4,Beräkning!P140,0))),0)</f>
        <v>0</v>
      </c>
      <c r="AB140" s="109">
        <f>IFERROR(-(Beräkning!N140+(IF($J140=Blad3!$B$4,Beräkning!Q140,0))),0)</f>
        <v>0</v>
      </c>
      <c r="AC140" s="105">
        <f>(IF($J140=Blad3!$B$5,Beräkning!O140,0))</f>
        <v>0</v>
      </c>
      <c r="AD140" s="27">
        <f>(IF($J140=Blad3!$B$5,Beräkning!P140,0))</f>
        <v>0</v>
      </c>
      <c r="AE140" s="106">
        <f>(IF($J140=Blad3!$B$5,Beräkning!Q140,0))</f>
        <v>0</v>
      </c>
      <c r="AF140" s="34"/>
      <c r="AG140" s="140"/>
      <c r="AH140" s="141"/>
      <c r="AI140" s="142"/>
      <c r="AJ140" s="34"/>
      <c r="AK140" s="34"/>
      <c r="AL140" s="34"/>
      <c r="AM140" s="34"/>
    </row>
    <row r="141" spans="1:39" x14ac:dyDescent="0.3">
      <c r="A141" s="150">
        <v>132</v>
      </c>
      <c r="B141" s="132"/>
      <c r="C141" s="136"/>
      <c r="D141" s="95" cm="1">
        <f t="array" ref="D141">IFERROR(INDEX(Grunddata!$E$3:$E$49,MATCH(B141,Grunddata!$C$3:$C$49,0),0),0)</f>
        <v>0</v>
      </c>
      <c r="E141" s="95">
        <f t="shared" si="4"/>
        <v>0</v>
      </c>
      <c r="F141" s="132"/>
      <c r="G141" s="134">
        <f t="shared" si="7"/>
        <v>0</v>
      </c>
      <c r="H141" s="27" cm="1">
        <f t="array" ref="H141">IFERROR(INDEX(Grunddata!$L$3:$L$49,MATCH(B141,Grunddata!$C$3:$C$49,0),0),0)</f>
        <v>0</v>
      </c>
      <c r="I141" s="27">
        <f t="shared" si="8"/>
        <v>0</v>
      </c>
      <c r="J141" s="137"/>
      <c r="K141" s="34"/>
      <c r="L141" s="136"/>
      <c r="M141" s="146"/>
      <c r="N141" s="136"/>
      <c r="O141" s="148"/>
      <c r="P141" s="132"/>
      <c r="Q141" s="148"/>
      <c r="S141" s="98">
        <f>IFERROR(SUM(Beräkning!A141,Beräkning!B141,Beräkning!E141,Beräkning!H141)-Beräkning!L141+AG141-(IF($J141=Blad3!$B$4,Beräkning!O141,0)),0)</f>
        <v>0</v>
      </c>
      <c r="T141" s="99">
        <f>IFERROR(SUM(Beräkning!C141,Beräkning!F141,Beräkning!I141)-Beräkning!M141+AH141-(IF($J141=Blad3!$B$4,Beräkning!P141,0)),0)</f>
        <v>0</v>
      </c>
      <c r="U141" s="100">
        <f>IFERROR(SUM(Beräkning!D141,Beräkning!G141,Beräkning!J141)-Beräkning!N141+AI141-(IF($J141=Blad3!$B$4,Beräkning!Q141,0)),0)</f>
        <v>0</v>
      </c>
      <c r="V141" s="34"/>
      <c r="W141" s="103" t="e">
        <f>Beräkning!B141+Beräkning!E141+Beräkning!H141+Beräkning!A141</f>
        <v>#N/A</v>
      </c>
      <c r="X141" s="28">
        <f>Beräkning!C141+Beräkning!F141+Beräkning!I141</f>
        <v>0</v>
      </c>
      <c r="Y141" s="104">
        <f>Beräkning!D141+Beräkning!G141+Beräkning!J141</f>
        <v>0</v>
      </c>
      <c r="Z141" s="107">
        <f>IFERROR(-(Beräkning!L141+(IF($J141=Blad3!$B$4,Beräkning!O141,0))),0)</f>
        <v>0</v>
      </c>
      <c r="AA141" s="108">
        <f>IFERROR(-(Beräkning!M141+(IF($J141=Blad3!$B$4,Beräkning!P141,0))),0)</f>
        <v>0</v>
      </c>
      <c r="AB141" s="109">
        <f>IFERROR(-(Beräkning!N141+(IF($J141=Blad3!$B$4,Beräkning!Q141,0))),0)</f>
        <v>0</v>
      </c>
      <c r="AC141" s="105">
        <f>(IF($J141=Blad3!$B$5,Beräkning!O141,0))</f>
        <v>0</v>
      </c>
      <c r="AD141" s="27">
        <f>(IF($J141=Blad3!$B$5,Beräkning!P141,0))</f>
        <v>0</v>
      </c>
      <c r="AE141" s="106">
        <f>(IF($J141=Blad3!$B$5,Beräkning!Q141,0))</f>
        <v>0</v>
      </c>
      <c r="AF141" s="34"/>
      <c r="AG141" s="140"/>
      <c r="AH141" s="141"/>
      <c r="AI141" s="142"/>
      <c r="AJ141" s="34"/>
      <c r="AK141" s="34"/>
      <c r="AL141" s="34"/>
      <c r="AM141" s="34"/>
    </row>
    <row r="142" spans="1:39" x14ac:dyDescent="0.3">
      <c r="A142" s="150">
        <v>133</v>
      </c>
      <c r="B142" s="132"/>
      <c r="C142" s="136"/>
      <c r="D142" s="95" cm="1">
        <f t="array" ref="D142">IFERROR(INDEX(Grunddata!$E$3:$E$49,MATCH(B142,Grunddata!$C$3:$C$49,0),0),0)</f>
        <v>0</v>
      </c>
      <c r="E142" s="95">
        <f t="shared" si="4"/>
        <v>0</v>
      </c>
      <c r="F142" s="132"/>
      <c r="G142" s="134">
        <f t="shared" si="7"/>
        <v>0</v>
      </c>
      <c r="H142" s="27" cm="1">
        <f t="array" ref="H142">IFERROR(INDEX(Grunddata!$L$3:$L$49,MATCH(B142,Grunddata!$C$3:$C$49,0),0),0)</f>
        <v>0</v>
      </c>
      <c r="I142" s="27">
        <f t="shared" si="8"/>
        <v>0</v>
      </c>
      <c r="J142" s="137"/>
      <c r="K142" s="34"/>
      <c r="L142" s="136"/>
      <c r="M142" s="146"/>
      <c r="N142" s="136"/>
      <c r="O142" s="148"/>
      <c r="P142" s="132"/>
      <c r="Q142" s="148"/>
      <c r="S142" s="98">
        <f>IFERROR(SUM(Beräkning!A142,Beräkning!B142,Beräkning!E142,Beräkning!H142)-Beräkning!L142+AG142-(IF($J142=Blad3!$B$4,Beräkning!O142,0)),0)</f>
        <v>0</v>
      </c>
      <c r="T142" s="99">
        <f>IFERROR(SUM(Beräkning!C142,Beräkning!F142,Beräkning!I142)-Beräkning!M142+AH142-(IF($J142=Blad3!$B$4,Beräkning!P142,0)),0)</f>
        <v>0</v>
      </c>
      <c r="U142" s="100">
        <f>IFERROR(SUM(Beräkning!D142,Beräkning!G142,Beräkning!J142)-Beräkning!N142+AI142-(IF($J142=Blad3!$B$4,Beräkning!Q142,0)),0)</f>
        <v>0</v>
      </c>
      <c r="V142" s="34"/>
      <c r="W142" s="103" t="e">
        <f>Beräkning!B142+Beräkning!E142+Beräkning!H142+Beräkning!A142</f>
        <v>#N/A</v>
      </c>
      <c r="X142" s="28">
        <f>Beräkning!C142+Beräkning!F142+Beräkning!I142</f>
        <v>0</v>
      </c>
      <c r="Y142" s="104">
        <f>Beräkning!D142+Beräkning!G142+Beräkning!J142</f>
        <v>0</v>
      </c>
      <c r="Z142" s="107">
        <f>IFERROR(-(Beräkning!L142+(IF($J142=Blad3!$B$4,Beräkning!O142,0))),0)</f>
        <v>0</v>
      </c>
      <c r="AA142" s="108">
        <f>IFERROR(-(Beräkning!M142+(IF($J142=Blad3!$B$4,Beräkning!P142,0))),0)</f>
        <v>0</v>
      </c>
      <c r="AB142" s="109">
        <f>IFERROR(-(Beräkning!N142+(IF($J142=Blad3!$B$4,Beräkning!Q142,0))),0)</f>
        <v>0</v>
      </c>
      <c r="AC142" s="105">
        <f>(IF($J142=Blad3!$B$5,Beräkning!O142,0))</f>
        <v>0</v>
      </c>
      <c r="AD142" s="27">
        <f>(IF($J142=Blad3!$B$5,Beräkning!P142,0))</f>
        <v>0</v>
      </c>
      <c r="AE142" s="106">
        <f>(IF($J142=Blad3!$B$5,Beräkning!Q142,0))</f>
        <v>0</v>
      </c>
      <c r="AF142" s="34"/>
      <c r="AG142" s="140"/>
      <c r="AH142" s="141"/>
      <c r="AI142" s="142"/>
      <c r="AJ142" s="34"/>
      <c r="AK142" s="34"/>
      <c r="AL142" s="34"/>
      <c r="AM142" s="34"/>
    </row>
    <row r="143" spans="1:39" x14ac:dyDescent="0.3">
      <c r="A143" s="150">
        <v>134</v>
      </c>
      <c r="B143" s="132"/>
      <c r="C143" s="136"/>
      <c r="D143" s="95" cm="1">
        <f t="array" ref="D143">IFERROR(INDEX(Grunddata!$E$3:$E$49,MATCH(B143,Grunddata!$C$3:$C$49,0),0),0)</f>
        <v>0</v>
      </c>
      <c r="E143" s="95">
        <f t="shared" si="4"/>
        <v>0</v>
      </c>
      <c r="F143" s="132"/>
      <c r="G143" s="134">
        <f t="shared" si="7"/>
        <v>0</v>
      </c>
      <c r="H143" s="27" cm="1">
        <f t="array" ref="H143">IFERROR(INDEX(Grunddata!$L$3:$L$49,MATCH(B143,Grunddata!$C$3:$C$49,0),0),0)</f>
        <v>0</v>
      </c>
      <c r="I143" s="27">
        <f t="shared" si="8"/>
        <v>0</v>
      </c>
      <c r="J143" s="137"/>
      <c r="K143" s="34"/>
      <c r="L143" s="136"/>
      <c r="M143" s="146"/>
      <c r="N143" s="136"/>
      <c r="O143" s="148"/>
      <c r="P143" s="132"/>
      <c r="Q143" s="148"/>
      <c r="S143" s="98">
        <f>IFERROR(SUM(Beräkning!A143,Beräkning!B143,Beräkning!E143,Beräkning!H143)-Beräkning!L143+AG143-(IF($J143=Blad3!$B$4,Beräkning!O143,0)),0)</f>
        <v>0</v>
      </c>
      <c r="T143" s="99">
        <f>IFERROR(SUM(Beräkning!C143,Beräkning!F143,Beräkning!I143)-Beräkning!M143+AH143-(IF($J143=Blad3!$B$4,Beräkning!P143,0)),0)</f>
        <v>0</v>
      </c>
      <c r="U143" s="100">
        <f>IFERROR(SUM(Beräkning!D143,Beräkning!G143,Beräkning!J143)-Beräkning!N143+AI143-(IF($J143=Blad3!$B$4,Beräkning!Q143,0)),0)</f>
        <v>0</v>
      </c>
      <c r="V143" s="34"/>
      <c r="W143" s="103" t="e">
        <f>Beräkning!B143+Beräkning!E143+Beräkning!H143+Beräkning!A143</f>
        <v>#N/A</v>
      </c>
      <c r="X143" s="28">
        <f>Beräkning!C143+Beräkning!F143+Beräkning!I143</f>
        <v>0</v>
      </c>
      <c r="Y143" s="104">
        <f>Beräkning!D143+Beräkning!G143+Beräkning!J143</f>
        <v>0</v>
      </c>
      <c r="Z143" s="107">
        <f>IFERROR(-(Beräkning!L143+(IF($J143=Blad3!$B$4,Beräkning!O143,0))),0)</f>
        <v>0</v>
      </c>
      <c r="AA143" s="108">
        <f>IFERROR(-(Beräkning!M143+(IF($J143=Blad3!$B$4,Beräkning!P143,0))),0)</f>
        <v>0</v>
      </c>
      <c r="AB143" s="109">
        <f>IFERROR(-(Beräkning!N143+(IF($J143=Blad3!$B$4,Beräkning!Q143,0))),0)</f>
        <v>0</v>
      </c>
      <c r="AC143" s="105">
        <f>(IF($J143=Blad3!$B$5,Beräkning!O143,0))</f>
        <v>0</v>
      </c>
      <c r="AD143" s="27">
        <f>(IF($J143=Blad3!$B$5,Beräkning!P143,0))</f>
        <v>0</v>
      </c>
      <c r="AE143" s="106">
        <f>(IF($J143=Blad3!$B$5,Beräkning!Q143,0))</f>
        <v>0</v>
      </c>
      <c r="AF143" s="34"/>
      <c r="AG143" s="140"/>
      <c r="AH143" s="141"/>
      <c r="AI143" s="142"/>
      <c r="AJ143" s="34"/>
      <c r="AK143" s="34"/>
      <c r="AL143" s="34"/>
      <c r="AM143" s="34"/>
    </row>
    <row r="144" spans="1:39" x14ac:dyDescent="0.3">
      <c r="A144" s="150">
        <v>135</v>
      </c>
      <c r="B144" s="132"/>
      <c r="C144" s="136"/>
      <c r="D144" s="95" cm="1">
        <f t="array" ref="D144">IFERROR(INDEX(Grunddata!$E$3:$E$49,MATCH(B144,Grunddata!$C$3:$C$49,0),0),0)</f>
        <v>0</v>
      </c>
      <c r="E144" s="95">
        <f t="shared" si="4"/>
        <v>0</v>
      </c>
      <c r="F144" s="132"/>
      <c r="G144" s="134">
        <f t="shared" si="7"/>
        <v>0</v>
      </c>
      <c r="H144" s="27" cm="1">
        <f t="array" ref="H144">IFERROR(INDEX(Grunddata!$L$3:$L$49,MATCH(B144,Grunddata!$C$3:$C$49,0),0),0)</f>
        <v>0</v>
      </c>
      <c r="I144" s="27">
        <f t="shared" si="8"/>
        <v>0</v>
      </c>
      <c r="J144" s="137"/>
      <c r="K144" s="34"/>
      <c r="L144" s="136"/>
      <c r="M144" s="146"/>
      <c r="N144" s="136"/>
      <c r="O144" s="148"/>
      <c r="P144" s="132"/>
      <c r="Q144" s="148"/>
      <c r="S144" s="98">
        <f>IFERROR(SUM(Beräkning!A144,Beräkning!B144,Beräkning!E144,Beräkning!H144)-Beräkning!L144+AG144-(IF($J144=Blad3!$B$4,Beräkning!O144,0)),0)</f>
        <v>0</v>
      </c>
      <c r="T144" s="99">
        <f>IFERROR(SUM(Beräkning!C144,Beräkning!F144,Beräkning!I144)-Beräkning!M144+AH144-(IF($J144=Blad3!$B$4,Beräkning!P144,0)),0)</f>
        <v>0</v>
      </c>
      <c r="U144" s="100">
        <f>IFERROR(SUM(Beräkning!D144,Beräkning!G144,Beräkning!J144)-Beräkning!N144+AI144-(IF($J144=Blad3!$B$4,Beräkning!Q144,0)),0)</f>
        <v>0</v>
      </c>
      <c r="V144" s="34"/>
      <c r="W144" s="103" t="e">
        <f>Beräkning!B144+Beräkning!E144+Beräkning!H144+Beräkning!A144</f>
        <v>#N/A</v>
      </c>
      <c r="X144" s="28">
        <f>Beräkning!C144+Beräkning!F144+Beräkning!I144</f>
        <v>0</v>
      </c>
      <c r="Y144" s="104">
        <f>Beräkning!D144+Beräkning!G144+Beräkning!J144</f>
        <v>0</v>
      </c>
      <c r="Z144" s="107">
        <f>IFERROR(-(Beräkning!L144+(IF($J144=Blad3!$B$4,Beräkning!O144,0))),0)</f>
        <v>0</v>
      </c>
      <c r="AA144" s="108">
        <f>IFERROR(-(Beräkning!M144+(IF($J144=Blad3!$B$4,Beräkning!P144,0))),0)</f>
        <v>0</v>
      </c>
      <c r="AB144" s="109">
        <f>IFERROR(-(Beräkning!N144+(IF($J144=Blad3!$B$4,Beräkning!Q144,0))),0)</f>
        <v>0</v>
      </c>
      <c r="AC144" s="105">
        <f>(IF($J144=Blad3!$B$5,Beräkning!O144,0))</f>
        <v>0</v>
      </c>
      <c r="AD144" s="27">
        <f>(IF($J144=Blad3!$B$5,Beräkning!P144,0))</f>
        <v>0</v>
      </c>
      <c r="AE144" s="106">
        <f>(IF($J144=Blad3!$B$5,Beräkning!Q144,0))</f>
        <v>0</v>
      </c>
      <c r="AF144" s="34"/>
      <c r="AG144" s="140"/>
      <c r="AH144" s="141"/>
      <c r="AI144" s="142"/>
      <c r="AJ144" s="34"/>
      <c r="AK144" s="34"/>
      <c r="AL144" s="34"/>
      <c r="AM144" s="34"/>
    </row>
    <row r="145" spans="1:39" x14ac:dyDescent="0.3">
      <c r="A145" s="150">
        <v>136</v>
      </c>
      <c r="B145" s="132"/>
      <c r="C145" s="136"/>
      <c r="D145" s="95" cm="1">
        <f t="array" ref="D145">IFERROR(INDEX(Grunddata!$E$3:$E$49,MATCH(B145,Grunddata!$C$3:$C$49,0),0),0)</f>
        <v>0</v>
      </c>
      <c r="E145" s="95">
        <f t="shared" si="4"/>
        <v>0</v>
      </c>
      <c r="F145" s="132"/>
      <c r="G145" s="134">
        <f t="shared" si="7"/>
        <v>0</v>
      </c>
      <c r="H145" s="27" cm="1">
        <f t="array" ref="H145">IFERROR(INDEX(Grunddata!$L$3:$L$49,MATCH(B145,Grunddata!$C$3:$C$49,0),0),0)</f>
        <v>0</v>
      </c>
      <c r="I145" s="27">
        <f t="shared" si="8"/>
        <v>0</v>
      </c>
      <c r="J145" s="137"/>
      <c r="K145" s="34"/>
      <c r="L145" s="136"/>
      <c r="M145" s="146"/>
      <c r="N145" s="136"/>
      <c r="O145" s="148"/>
      <c r="P145" s="132"/>
      <c r="Q145" s="148"/>
      <c r="S145" s="98">
        <f>IFERROR(SUM(Beräkning!A145,Beräkning!B145,Beräkning!E145,Beräkning!H145)-Beräkning!L145+AG145-(IF($J145=Blad3!$B$4,Beräkning!O145,0)),0)</f>
        <v>0</v>
      </c>
      <c r="T145" s="99">
        <f>IFERROR(SUM(Beräkning!C145,Beräkning!F145,Beräkning!I145)-Beräkning!M145+AH145-(IF($J145=Blad3!$B$4,Beräkning!P145,0)),0)</f>
        <v>0</v>
      </c>
      <c r="U145" s="100">
        <f>IFERROR(SUM(Beräkning!D145,Beräkning!G145,Beräkning!J145)-Beräkning!N145+AI145-(IF($J145=Blad3!$B$4,Beräkning!Q145,0)),0)</f>
        <v>0</v>
      </c>
      <c r="V145" s="34"/>
      <c r="W145" s="103" t="e">
        <f>Beräkning!B145+Beräkning!E145+Beräkning!H145+Beräkning!A145</f>
        <v>#N/A</v>
      </c>
      <c r="X145" s="28">
        <f>Beräkning!C145+Beräkning!F145+Beräkning!I145</f>
        <v>0</v>
      </c>
      <c r="Y145" s="104">
        <f>Beräkning!D145+Beräkning!G145+Beräkning!J145</f>
        <v>0</v>
      </c>
      <c r="Z145" s="107">
        <f>IFERROR(-(Beräkning!L145+(IF($J145=Blad3!$B$4,Beräkning!O145,0))),0)</f>
        <v>0</v>
      </c>
      <c r="AA145" s="108">
        <f>IFERROR(-(Beräkning!M145+(IF($J145=Blad3!$B$4,Beräkning!P145,0))),0)</f>
        <v>0</v>
      </c>
      <c r="AB145" s="109">
        <f>IFERROR(-(Beräkning!N145+(IF($J145=Blad3!$B$4,Beräkning!Q145,0))),0)</f>
        <v>0</v>
      </c>
      <c r="AC145" s="105">
        <f>(IF($J145=Blad3!$B$5,Beräkning!O145,0))</f>
        <v>0</v>
      </c>
      <c r="AD145" s="27">
        <f>(IF($J145=Blad3!$B$5,Beräkning!P145,0))</f>
        <v>0</v>
      </c>
      <c r="AE145" s="106">
        <f>(IF($J145=Blad3!$B$5,Beräkning!Q145,0))</f>
        <v>0</v>
      </c>
      <c r="AF145" s="34"/>
      <c r="AG145" s="140"/>
      <c r="AH145" s="141"/>
      <c r="AI145" s="142"/>
      <c r="AJ145" s="34"/>
      <c r="AK145" s="34"/>
      <c r="AL145" s="34"/>
      <c r="AM145" s="34"/>
    </row>
    <row r="146" spans="1:39" x14ac:dyDescent="0.3">
      <c r="A146" s="150">
        <v>137</v>
      </c>
      <c r="B146" s="132"/>
      <c r="C146" s="136"/>
      <c r="D146" s="95" cm="1">
        <f t="array" ref="D146">IFERROR(INDEX(Grunddata!$E$3:$E$49,MATCH(B146,Grunddata!$C$3:$C$49,0),0),0)</f>
        <v>0</v>
      </c>
      <c r="E146" s="95">
        <f t="shared" si="4"/>
        <v>0</v>
      </c>
      <c r="F146" s="132"/>
      <c r="G146" s="134">
        <f t="shared" si="7"/>
        <v>0</v>
      </c>
      <c r="H146" s="27" cm="1">
        <f t="array" ref="H146">IFERROR(INDEX(Grunddata!$L$3:$L$49,MATCH(B146,Grunddata!$C$3:$C$49,0),0),0)</f>
        <v>0</v>
      </c>
      <c r="I146" s="27">
        <f t="shared" si="8"/>
        <v>0</v>
      </c>
      <c r="J146" s="137"/>
      <c r="K146" s="34"/>
      <c r="L146" s="136"/>
      <c r="M146" s="146"/>
      <c r="N146" s="136"/>
      <c r="O146" s="148"/>
      <c r="P146" s="132"/>
      <c r="Q146" s="148"/>
      <c r="S146" s="98">
        <f>IFERROR(SUM(Beräkning!A146,Beräkning!B146,Beräkning!E146,Beräkning!H146)-Beräkning!L146+AG146-(IF($J146=Blad3!$B$4,Beräkning!O146,0)),0)</f>
        <v>0</v>
      </c>
      <c r="T146" s="99">
        <f>IFERROR(SUM(Beräkning!C146,Beräkning!F146,Beräkning!I146)-Beräkning!M146+AH146-(IF($J146=Blad3!$B$4,Beräkning!P146,0)),0)</f>
        <v>0</v>
      </c>
      <c r="U146" s="100">
        <f>IFERROR(SUM(Beräkning!D146,Beräkning!G146,Beräkning!J146)-Beräkning!N146+AI146-(IF($J146=Blad3!$B$4,Beräkning!Q146,0)),0)</f>
        <v>0</v>
      </c>
      <c r="V146" s="34"/>
      <c r="W146" s="103" t="e">
        <f>Beräkning!B146+Beräkning!E146+Beräkning!H146+Beräkning!A146</f>
        <v>#N/A</v>
      </c>
      <c r="X146" s="28">
        <f>Beräkning!C146+Beräkning!F146+Beräkning!I146</f>
        <v>0</v>
      </c>
      <c r="Y146" s="104">
        <f>Beräkning!D146+Beräkning!G146+Beräkning!J146</f>
        <v>0</v>
      </c>
      <c r="Z146" s="107">
        <f>IFERROR(-(Beräkning!L146+(IF($J146=Blad3!$B$4,Beräkning!O146,0))),0)</f>
        <v>0</v>
      </c>
      <c r="AA146" s="108">
        <f>IFERROR(-(Beräkning!M146+(IF($J146=Blad3!$B$4,Beräkning!P146,0))),0)</f>
        <v>0</v>
      </c>
      <c r="AB146" s="109">
        <f>IFERROR(-(Beräkning!N146+(IF($J146=Blad3!$B$4,Beräkning!Q146,0))),0)</f>
        <v>0</v>
      </c>
      <c r="AC146" s="105">
        <f>(IF($J146=Blad3!$B$5,Beräkning!O146,0))</f>
        <v>0</v>
      </c>
      <c r="AD146" s="27">
        <f>(IF($J146=Blad3!$B$5,Beräkning!P146,0))</f>
        <v>0</v>
      </c>
      <c r="AE146" s="106">
        <f>(IF($J146=Blad3!$B$5,Beräkning!Q146,0))</f>
        <v>0</v>
      </c>
      <c r="AF146" s="34"/>
      <c r="AG146" s="140"/>
      <c r="AH146" s="141"/>
      <c r="AI146" s="142"/>
      <c r="AJ146" s="34"/>
      <c r="AK146" s="34"/>
      <c r="AL146" s="34"/>
      <c r="AM146" s="34"/>
    </row>
    <row r="147" spans="1:39" x14ac:dyDescent="0.3">
      <c r="A147" s="150">
        <v>138</v>
      </c>
      <c r="B147" s="132"/>
      <c r="C147" s="136"/>
      <c r="D147" s="95" cm="1">
        <f t="array" ref="D147">IFERROR(INDEX(Grunddata!$E$3:$E$49,MATCH(B147,Grunddata!$C$3:$C$49,0),0),0)</f>
        <v>0</v>
      </c>
      <c r="E147" s="95">
        <f t="shared" si="4"/>
        <v>0</v>
      </c>
      <c r="F147" s="132"/>
      <c r="G147" s="134">
        <f t="shared" si="7"/>
        <v>0</v>
      </c>
      <c r="H147" s="27" cm="1">
        <f t="array" ref="H147">IFERROR(INDEX(Grunddata!$L$3:$L$49,MATCH(B147,Grunddata!$C$3:$C$49,0),0),0)</f>
        <v>0</v>
      </c>
      <c r="I147" s="27">
        <f t="shared" si="8"/>
        <v>0</v>
      </c>
      <c r="J147" s="137"/>
      <c r="K147" s="34"/>
      <c r="L147" s="136"/>
      <c r="M147" s="146"/>
      <c r="N147" s="136"/>
      <c r="O147" s="148"/>
      <c r="P147" s="132"/>
      <c r="Q147" s="148"/>
      <c r="S147" s="98">
        <f>IFERROR(SUM(Beräkning!A147,Beräkning!B147,Beräkning!E147,Beräkning!H147)-Beräkning!L147+AG147-(IF($J147=Blad3!$B$4,Beräkning!O147,0)),0)</f>
        <v>0</v>
      </c>
      <c r="T147" s="99">
        <f>IFERROR(SUM(Beräkning!C147,Beräkning!F147,Beräkning!I147)-Beräkning!M147+AH147-(IF($J147=Blad3!$B$4,Beräkning!P147,0)),0)</f>
        <v>0</v>
      </c>
      <c r="U147" s="100">
        <f>IFERROR(SUM(Beräkning!D147,Beräkning!G147,Beräkning!J147)-Beräkning!N147+AI147-(IF($J147=Blad3!$B$4,Beräkning!Q147,0)),0)</f>
        <v>0</v>
      </c>
      <c r="V147" s="34"/>
      <c r="W147" s="103" t="e">
        <f>Beräkning!B147+Beräkning!E147+Beräkning!H147+Beräkning!A147</f>
        <v>#N/A</v>
      </c>
      <c r="X147" s="28">
        <f>Beräkning!C147+Beräkning!F147+Beräkning!I147</f>
        <v>0</v>
      </c>
      <c r="Y147" s="104">
        <f>Beräkning!D147+Beräkning!G147+Beräkning!J147</f>
        <v>0</v>
      </c>
      <c r="Z147" s="107">
        <f>IFERROR(-(Beräkning!L147+(IF($J147=Blad3!$B$4,Beräkning!O147,0))),0)</f>
        <v>0</v>
      </c>
      <c r="AA147" s="108">
        <f>IFERROR(-(Beräkning!M147+(IF($J147=Blad3!$B$4,Beräkning!P147,0))),0)</f>
        <v>0</v>
      </c>
      <c r="AB147" s="109">
        <f>IFERROR(-(Beräkning!N147+(IF($J147=Blad3!$B$4,Beräkning!Q147,0))),0)</f>
        <v>0</v>
      </c>
      <c r="AC147" s="105">
        <f>(IF($J147=Blad3!$B$5,Beräkning!O147,0))</f>
        <v>0</v>
      </c>
      <c r="AD147" s="27">
        <f>(IF($J147=Blad3!$B$5,Beräkning!P147,0))</f>
        <v>0</v>
      </c>
      <c r="AE147" s="106">
        <f>(IF($J147=Blad3!$B$5,Beräkning!Q147,0))</f>
        <v>0</v>
      </c>
      <c r="AF147" s="34"/>
      <c r="AG147" s="140"/>
      <c r="AH147" s="141"/>
      <c r="AI147" s="142"/>
      <c r="AJ147" s="34"/>
      <c r="AK147" s="34"/>
      <c r="AL147" s="34"/>
      <c r="AM147" s="34"/>
    </row>
    <row r="148" spans="1:39" x14ac:dyDescent="0.3">
      <c r="A148" s="150">
        <v>139</v>
      </c>
      <c r="B148" s="132"/>
      <c r="C148" s="136"/>
      <c r="D148" s="95" cm="1">
        <f t="array" ref="D148">IFERROR(INDEX(Grunddata!$E$3:$E$49,MATCH(B148,Grunddata!$C$3:$C$49,0),0),0)</f>
        <v>0</v>
      </c>
      <c r="E148" s="95">
        <f t="shared" si="4"/>
        <v>0</v>
      </c>
      <c r="F148" s="132"/>
      <c r="G148" s="134">
        <f t="shared" si="7"/>
        <v>0</v>
      </c>
      <c r="H148" s="27" cm="1">
        <f t="array" ref="H148">IFERROR(INDEX(Grunddata!$L$3:$L$49,MATCH(B148,Grunddata!$C$3:$C$49,0),0),0)</f>
        <v>0</v>
      </c>
      <c r="I148" s="27">
        <f t="shared" si="8"/>
        <v>0</v>
      </c>
      <c r="J148" s="137"/>
      <c r="K148" s="34"/>
      <c r="L148" s="136"/>
      <c r="M148" s="146"/>
      <c r="N148" s="136"/>
      <c r="O148" s="148"/>
      <c r="P148" s="132"/>
      <c r="Q148" s="148"/>
      <c r="S148" s="98">
        <f>IFERROR(SUM(Beräkning!A148,Beräkning!B148,Beräkning!E148,Beräkning!H148)-Beräkning!L148+AG148-(IF($J148=Blad3!$B$4,Beräkning!O148,0)),0)</f>
        <v>0</v>
      </c>
      <c r="T148" s="99">
        <f>IFERROR(SUM(Beräkning!C148,Beräkning!F148,Beräkning!I148)-Beräkning!M148+AH148-(IF($J148=Blad3!$B$4,Beräkning!P148,0)),0)</f>
        <v>0</v>
      </c>
      <c r="U148" s="100">
        <f>IFERROR(SUM(Beräkning!D148,Beräkning!G148,Beräkning!J148)-Beräkning!N148+AI148-(IF($J148=Blad3!$B$4,Beräkning!Q148,0)),0)</f>
        <v>0</v>
      </c>
      <c r="V148" s="34"/>
      <c r="W148" s="103" t="e">
        <f>Beräkning!B148+Beräkning!E148+Beräkning!H148+Beräkning!A148</f>
        <v>#N/A</v>
      </c>
      <c r="X148" s="28">
        <f>Beräkning!C148+Beräkning!F148+Beräkning!I148</f>
        <v>0</v>
      </c>
      <c r="Y148" s="104">
        <f>Beräkning!D148+Beräkning!G148+Beräkning!J148</f>
        <v>0</v>
      </c>
      <c r="Z148" s="107">
        <f>IFERROR(-(Beräkning!L148+(IF($J148=Blad3!$B$4,Beräkning!O148,0))),0)</f>
        <v>0</v>
      </c>
      <c r="AA148" s="108">
        <f>IFERROR(-(Beräkning!M148+(IF($J148=Blad3!$B$4,Beräkning!P148,0))),0)</f>
        <v>0</v>
      </c>
      <c r="AB148" s="109">
        <f>IFERROR(-(Beräkning!N148+(IF($J148=Blad3!$B$4,Beräkning!Q148,0))),0)</f>
        <v>0</v>
      </c>
      <c r="AC148" s="105">
        <f>(IF($J148=Blad3!$B$5,Beräkning!O148,0))</f>
        <v>0</v>
      </c>
      <c r="AD148" s="27">
        <f>(IF($J148=Blad3!$B$5,Beräkning!P148,0))</f>
        <v>0</v>
      </c>
      <c r="AE148" s="106">
        <f>(IF($J148=Blad3!$B$5,Beräkning!Q148,0))</f>
        <v>0</v>
      </c>
      <c r="AF148" s="34"/>
      <c r="AG148" s="140"/>
      <c r="AH148" s="141"/>
      <c r="AI148" s="142"/>
      <c r="AJ148" s="34"/>
      <c r="AK148" s="34"/>
      <c r="AL148" s="34"/>
      <c r="AM148" s="34"/>
    </row>
    <row r="149" spans="1:39" x14ac:dyDescent="0.3">
      <c r="A149" s="150">
        <v>140</v>
      </c>
      <c r="B149" s="132"/>
      <c r="C149" s="136"/>
      <c r="D149" s="95" cm="1">
        <f t="array" ref="D149">IFERROR(INDEX(Grunddata!$E$3:$E$49,MATCH(B149,Grunddata!$C$3:$C$49,0),0),0)</f>
        <v>0</v>
      </c>
      <c r="E149" s="95">
        <f t="shared" si="4"/>
        <v>0</v>
      </c>
      <c r="F149" s="132"/>
      <c r="G149" s="134">
        <f t="shared" ref="G149:G205" si="9">IFERROR(IF(F149=0,D149/1000*10,F149/C149*10), )</f>
        <v>0</v>
      </c>
      <c r="H149" s="27" cm="1">
        <f t="array" ref="H149">IFERROR(INDEX(Grunddata!$L$3:$L$49,MATCH(B149,Grunddata!$C$3:$C$49,0),0),0)</f>
        <v>0</v>
      </c>
      <c r="I149" s="27">
        <f t="shared" ref="I149:I205" si="10">H149/1000*C149</f>
        <v>0</v>
      </c>
      <c r="J149" s="137"/>
      <c r="K149" s="34"/>
      <c r="L149" s="136"/>
      <c r="M149" s="146"/>
      <c r="N149" s="136"/>
      <c r="O149" s="148"/>
      <c r="P149" s="132"/>
      <c r="Q149" s="148"/>
      <c r="S149" s="98">
        <f>IFERROR(SUM(Beräkning!A149,Beräkning!B149,Beräkning!E149,Beräkning!H149)-Beräkning!L149+AG149-(IF($J149=Blad3!$B$4,Beräkning!O149,0)),0)</f>
        <v>0</v>
      </c>
      <c r="T149" s="99">
        <f>IFERROR(SUM(Beräkning!C149,Beräkning!F149,Beräkning!I149)-Beräkning!M149+AH149-(IF($J149=Blad3!$B$4,Beräkning!P149,0)),0)</f>
        <v>0</v>
      </c>
      <c r="U149" s="100">
        <f>IFERROR(SUM(Beräkning!D149,Beräkning!G149,Beräkning!J149)-Beräkning!N149+AI149-(IF($J149=Blad3!$B$4,Beräkning!Q149,0)),0)</f>
        <v>0</v>
      </c>
      <c r="V149" s="34"/>
      <c r="W149" s="103" t="e">
        <f>Beräkning!B149+Beräkning!E149+Beräkning!H149+Beräkning!A149</f>
        <v>#N/A</v>
      </c>
      <c r="X149" s="28">
        <f>Beräkning!C149+Beräkning!F149+Beräkning!I149</f>
        <v>0</v>
      </c>
      <c r="Y149" s="104">
        <f>Beräkning!D149+Beräkning!G149+Beräkning!J149</f>
        <v>0</v>
      </c>
      <c r="Z149" s="107">
        <f>IFERROR(-(Beräkning!L149+(IF($J149=Blad3!$B$4,Beräkning!O149,0))),0)</f>
        <v>0</v>
      </c>
      <c r="AA149" s="108">
        <f>IFERROR(-(Beräkning!M149+(IF($J149=Blad3!$B$4,Beräkning!P149,0))),0)</f>
        <v>0</v>
      </c>
      <c r="AB149" s="109">
        <f>IFERROR(-(Beräkning!N149+(IF($J149=Blad3!$B$4,Beräkning!Q149,0))),0)</f>
        <v>0</v>
      </c>
      <c r="AC149" s="105">
        <f>(IF($J149=Blad3!$B$5,Beräkning!O149,0))</f>
        <v>0</v>
      </c>
      <c r="AD149" s="27">
        <f>(IF($J149=Blad3!$B$5,Beräkning!P149,0))</f>
        <v>0</v>
      </c>
      <c r="AE149" s="106">
        <f>(IF($J149=Blad3!$B$5,Beräkning!Q149,0))</f>
        <v>0</v>
      </c>
      <c r="AF149" s="34"/>
      <c r="AG149" s="140"/>
      <c r="AH149" s="141"/>
      <c r="AI149" s="142"/>
      <c r="AJ149" s="34"/>
      <c r="AK149" s="34"/>
      <c r="AL149" s="34"/>
      <c r="AM149" s="34"/>
    </row>
    <row r="150" spans="1:39" x14ac:dyDescent="0.3">
      <c r="A150" s="150">
        <v>141</v>
      </c>
      <c r="B150" s="132"/>
      <c r="C150" s="136"/>
      <c r="D150" s="95" cm="1">
        <f t="array" ref="D150">IFERROR(INDEX(Grunddata!$E$3:$E$49,MATCH(B150,Grunddata!$C$3:$C$49,0),0),0)</f>
        <v>0</v>
      </c>
      <c r="E150" s="95">
        <f t="shared" si="4"/>
        <v>0</v>
      </c>
      <c r="F150" s="132"/>
      <c r="G150" s="134">
        <f t="shared" si="9"/>
        <v>0</v>
      </c>
      <c r="H150" s="27" cm="1">
        <f t="array" ref="H150">IFERROR(INDEX(Grunddata!$L$3:$L$49,MATCH(B150,Grunddata!$C$3:$C$49,0),0),0)</f>
        <v>0</v>
      </c>
      <c r="I150" s="27">
        <f t="shared" si="10"/>
        <v>0</v>
      </c>
      <c r="J150" s="137"/>
      <c r="K150" s="34"/>
      <c r="L150" s="136"/>
      <c r="M150" s="146"/>
      <c r="N150" s="136"/>
      <c r="O150" s="148"/>
      <c r="P150" s="132"/>
      <c r="Q150" s="148"/>
      <c r="S150" s="98">
        <f>IFERROR(SUM(Beräkning!A150,Beräkning!B150,Beräkning!E150,Beräkning!H150)-Beräkning!L150+AG150-(IF($J150=Blad3!$B$4,Beräkning!O150,0)),0)</f>
        <v>0</v>
      </c>
      <c r="T150" s="99">
        <f>IFERROR(SUM(Beräkning!C150,Beräkning!F150,Beräkning!I150)-Beräkning!M150+AH150-(IF($J150=Blad3!$B$4,Beräkning!P150,0)),0)</f>
        <v>0</v>
      </c>
      <c r="U150" s="100">
        <f>IFERROR(SUM(Beräkning!D150,Beräkning!G150,Beräkning!J150)-Beräkning!N150+AI150-(IF($J150=Blad3!$B$4,Beräkning!Q150,0)),0)</f>
        <v>0</v>
      </c>
      <c r="V150" s="34"/>
      <c r="W150" s="103" t="e">
        <f>Beräkning!B150+Beräkning!E150+Beräkning!H150+Beräkning!A150</f>
        <v>#N/A</v>
      </c>
      <c r="X150" s="28">
        <f>Beräkning!C150+Beräkning!F150+Beräkning!I150</f>
        <v>0</v>
      </c>
      <c r="Y150" s="104">
        <f>Beräkning!D150+Beräkning!G150+Beräkning!J150</f>
        <v>0</v>
      </c>
      <c r="Z150" s="107">
        <f>IFERROR(-(Beräkning!L150+(IF($J150=Blad3!$B$4,Beräkning!O150,0))),0)</f>
        <v>0</v>
      </c>
      <c r="AA150" s="108">
        <f>IFERROR(-(Beräkning!M150+(IF($J150=Blad3!$B$4,Beräkning!P150,0))),0)</f>
        <v>0</v>
      </c>
      <c r="AB150" s="109">
        <f>IFERROR(-(Beräkning!N150+(IF($J150=Blad3!$B$4,Beräkning!Q150,0))),0)</f>
        <v>0</v>
      </c>
      <c r="AC150" s="105">
        <f>(IF($J150=Blad3!$B$5,Beräkning!O150,0))</f>
        <v>0</v>
      </c>
      <c r="AD150" s="27">
        <f>(IF($J150=Blad3!$B$5,Beräkning!P150,0))</f>
        <v>0</v>
      </c>
      <c r="AE150" s="106">
        <f>(IF($J150=Blad3!$B$5,Beräkning!Q150,0))</f>
        <v>0</v>
      </c>
      <c r="AF150" s="34"/>
      <c r="AG150" s="140"/>
      <c r="AH150" s="141"/>
      <c r="AI150" s="142"/>
      <c r="AJ150" s="34"/>
      <c r="AK150" s="34"/>
      <c r="AL150" s="34"/>
      <c r="AM150" s="34"/>
    </row>
    <row r="151" spans="1:39" x14ac:dyDescent="0.3">
      <c r="A151" s="150">
        <v>142</v>
      </c>
      <c r="B151" s="132"/>
      <c r="C151" s="136"/>
      <c r="D151" s="95" cm="1">
        <f t="array" ref="D151">IFERROR(INDEX(Grunddata!$E$3:$E$49,MATCH(B151,Grunddata!$C$3:$C$49,0),0),0)</f>
        <v>0</v>
      </c>
      <c r="E151" s="95">
        <f t="shared" si="4"/>
        <v>0</v>
      </c>
      <c r="F151" s="132"/>
      <c r="G151" s="134">
        <f t="shared" si="9"/>
        <v>0</v>
      </c>
      <c r="H151" s="27" cm="1">
        <f t="array" ref="H151">IFERROR(INDEX(Grunddata!$L$3:$L$49,MATCH(B151,Grunddata!$C$3:$C$49,0),0),0)</f>
        <v>0</v>
      </c>
      <c r="I151" s="27">
        <f t="shared" si="10"/>
        <v>0</v>
      </c>
      <c r="J151" s="137"/>
      <c r="K151" s="34"/>
      <c r="L151" s="136"/>
      <c r="M151" s="146"/>
      <c r="N151" s="136"/>
      <c r="O151" s="148"/>
      <c r="P151" s="132"/>
      <c r="Q151" s="148"/>
      <c r="S151" s="98">
        <f>IFERROR(SUM(Beräkning!A151,Beräkning!B151,Beräkning!E151,Beräkning!H151)-Beräkning!L151+AG151-(IF($J151=Blad3!$B$4,Beräkning!O151,0)),0)</f>
        <v>0</v>
      </c>
      <c r="T151" s="99">
        <f>IFERROR(SUM(Beräkning!C151,Beräkning!F151,Beräkning!I151)-Beräkning!M151+AH151-(IF($J151=Blad3!$B$4,Beräkning!P151,0)),0)</f>
        <v>0</v>
      </c>
      <c r="U151" s="100">
        <f>IFERROR(SUM(Beräkning!D151,Beräkning!G151,Beräkning!J151)-Beräkning!N151+AI151-(IF($J151=Blad3!$B$4,Beräkning!Q151,0)),0)</f>
        <v>0</v>
      </c>
      <c r="V151" s="34"/>
      <c r="W151" s="103" t="e">
        <f>Beräkning!B151+Beräkning!E151+Beräkning!H151+Beräkning!A151</f>
        <v>#N/A</v>
      </c>
      <c r="X151" s="28">
        <f>Beräkning!C151+Beräkning!F151+Beräkning!I151</f>
        <v>0</v>
      </c>
      <c r="Y151" s="104">
        <f>Beräkning!D151+Beräkning!G151+Beräkning!J151</f>
        <v>0</v>
      </c>
      <c r="Z151" s="107">
        <f>IFERROR(-(Beräkning!L151+(IF($J151=Blad3!$B$4,Beräkning!O151,0))),0)</f>
        <v>0</v>
      </c>
      <c r="AA151" s="108">
        <f>IFERROR(-(Beräkning!M151+(IF($J151=Blad3!$B$4,Beräkning!P151,0))),0)</f>
        <v>0</v>
      </c>
      <c r="AB151" s="109">
        <f>IFERROR(-(Beräkning!N151+(IF($J151=Blad3!$B$4,Beräkning!Q151,0))),0)</f>
        <v>0</v>
      </c>
      <c r="AC151" s="105">
        <f>(IF($J151=Blad3!$B$5,Beräkning!O151,0))</f>
        <v>0</v>
      </c>
      <c r="AD151" s="27">
        <f>(IF($J151=Blad3!$B$5,Beräkning!P151,0))</f>
        <v>0</v>
      </c>
      <c r="AE151" s="106">
        <f>(IF($J151=Blad3!$B$5,Beräkning!Q151,0))</f>
        <v>0</v>
      </c>
      <c r="AF151" s="34"/>
      <c r="AG151" s="140"/>
      <c r="AH151" s="141"/>
      <c r="AI151" s="142"/>
      <c r="AJ151" s="34"/>
      <c r="AK151" s="34"/>
      <c r="AL151" s="34"/>
      <c r="AM151" s="34"/>
    </row>
    <row r="152" spans="1:39" x14ac:dyDescent="0.3">
      <c r="A152" s="150">
        <v>143</v>
      </c>
      <c r="B152" s="132"/>
      <c r="C152" s="136"/>
      <c r="D152" s="95" cm="1">
        <f t="array" ref="D152">IFERROR(INDEX(Grunddata!$E$3:$E$49,MATCH(B152,Grunddata!$C$3:$C$49,0),0),0)</f>
        <v>0</v>
      </c>
      <c r="E152" s="95">
        <f t="shared" si="4"/>
        <v>0</v>
      </c>
      <c r="F152" s="132"/>
      <c r="G152" s="134">
        <f t="shared" si="9"/>
        <v>0</v>
      </c>
      <c r="H152" s="27" cm="1">
        <f t="array" ref="H152">IFERROR(INDEX(Grunddata!$L$3:$L$49,MATCH(B152,Grunddata!$C$3:$C$49,0),0),0)</f>
        <v>0</v>
      </c>
      <c r="I152" s="27">
        <f t="shared" si="10"/>
        <v>0</v>
      </c>
      <c r="J152" s="137"/>
      <c r="K152" s="34"/>
      <c r="L152" s="136"/>
      <c r="M152" s="146"/>
      <c r="N152" s="136"/>
      <c r="O152" s="148"/>
      <c r="P152" s="132"/>
      <c r="Q152" s="148"/>
      <c r="S152" s="98">
        <f>IFERROR(SUM(Beräkning!A152,Beräkning!B152,Beräkning!E152,Beräkning!H152)-Beräkning!L152+AG152-(IF($J152=Blad3!$B$4,Beräkning!O152,0)),0)</f>
        <v>0</v>
      </c>
      <c r="T152" s="99">
        <f>IFERROR(SUM(Beräkning!C152,Beräkning!F152,Beräkning!I152)-Beräkning!M152+AH152-(IF($J152=Blad3!$B$4,Beräkning!P152,0)),0)</f>
        <v>0</v>
      </c>
      <c r="U152" s="100">
        <f>IFERROR(SUM(Beräkning!D152,Beräkning!G152,Beräkning!J152)-Beräkning!N152+AI152-(IF($J152=Blad3!$B$4,Beräkning!Q152,0)),0)</f>
        <v>0</v>
      </c>
      <c r="V152" s="34"/>
      <c r="W152" s="103" t="e">
        <f>Beräkning!B152+Beräkning!E152+Beräkning!H152+Beräkning!A152</f>
        <v>#N/A</v>
      </c>
      <c r="X152" s="28">
        <f>Beräkning!C152+Beräkning!F152+Beräkning!I152</f>
        <v>0</v>
      </c>
      <c r="Y152" s="104">
        <f>Beräkning!D152+Beräkning!G152+Beräkning!J152</f>
        <v>0</v>
      </c>
      <c r="Z152" s="107">
        <f>IFERROR(-(Beräkning!L152+(IF($J152=Blad3!$B$4,Beräkning!O152,0))),0)</f>
        <v>0</v>
      </c>
      <c r="AA152" s="108">
        <f>IFERROR(-(Beräkning!M152+(IF($J152=Blad3!$B$4,Beräkning!P152,0))),0)</f>
        <v>0</v>
      </c>
      <c r="AB152" s="109">
        <f>IFERROR(-(Beräkning!N152+(IF($J152=Blad3!$B$4,Beräkning!Q152,0))),0)</f>
        <v>0</v>
      </c>
      <c r="AC152" s="105">
        <f>(IF($J152=Blad3!$B$5,Beräkning!O152,0))</f>
        <v>0</v>
      </c>
      <c r="AD152" s="27">
        <f>(IF($J152=Blad3!$B$5,Beräkning!P152,0))</f>
        <v>0</v>
      </c>
      <c r="AE152" s="106">
        <f>(IF($J152=Blad3!$B$5,Beräkning!Q152,0))</f>
        <v>0</v>
      </c>
      <c r="AF152" s="34"/>
      <c r="AG152" s="140"/>
      <c r="AH152" s="141"/>
      <c r="AI152" s="142"/>
      <c r="AJ152" s="34"/>
      <c r="AK152" s="34"/>
      <c r="AL152" s="34"/>
      <c r="AM152" s="34"/>
    </row>
    <row r="153" spans="1:39" x14ac:dyDescent="0.3">
      <c r="A153" s="150">
        <v>144</v>
      </c>
      <c r="B153" s="132"/>
      <c r="C153" s="136"/>
      <c r="D153" s="95" cm="1">
        <f t="array" ref="D153">IFERROR(INDEX(Grunddata!$E$3:$E$49,MATCH(B153,Grunddata!$C$3:$C$49,0),0),0)</f>
        <v>0</v>
      </c>
      <c r="E153" s="95">
        <f t="shared" si="4"/>
        <v>0</v>
      </c>
      <c r="F153" s="132"/>
      <c r="G153" s="134">
        <f t="shared" si="9"/>
        <v>0</v>
      </c>
      <c r="H153" s="27" cm="1">
        <f t="array" ref="H153">IFERROR(INDEX(Grunddata!$L$3:$L$49,MATCH(B153,Grunddata!$C$3:$C$49,0),0),0)</f>
        <v>0</v>
      </c>
      <c r="I153" s="27">
        <f t="shared" si="10"/>
        <v>0</v>
      </c>
      <c r="J153" s="137"/>
      <c r="K153" s="34"/>
      <c r="L153" s="136"/>
      <c r="M153" s="146"/>
      <c r="N153" s="136"/>
      <c r="O153" s="148"/>
      <c r="P153" s="132"/>
      <c r="Q153" s="148"/>
      <c r="S153" s="98">
        <f>IFERROR(SUM(Beräkning!A153,Beräkning!B153,Beräkning!E153,Beräkning!H153)-Beräkning!L153+AG153-(IF($J153=Blad3!$B$4,Beräkning!O153,0)),0)</f>
        <v>0</v>
      </c>
      <c r="T153" s="99">
        <f>IFERROR(SUM(Beräkning!C153,Beräkning!F153,Beräkning!I153)-Beräkning!M153+AH153-(IF($J153=Blad3!$B$4,Beräkning!P153,0)),0)</f>
        <v>0</v>
      </c>
      <c r="U153" s="100">
        <f>IFERROR(SUM(Beräkning!D153,Beräkning!G153,Beräkning!J153)-Beräkning!N153+AI153-(IF($J153=Blad3!$B$4,Beräkning!Q153,0)),0)</f>
        <v>0</v>
      </c>
      <c r="V153" s="34"/>
      <c r="W153" s="103" t="e">
        <f>Beräkning!B153+Beräkning!E153+Beräkning!H153+Beräkning!A153</f>
        <v>#N/A</v>
      </c>
      <c r="X153" s="28">
        <f>Beräkning!C153+Beräkning!F153+Beräkning!I153</f>
        <v>0</v>
      </c>
      <c r="Y153" s="104">
        <f>Beräkning!D153+Beräkning!G153+Beräkning!J153</f>
        <v>0</v>
      </c>
      <c r="Z153" s="107">
        <f>IFERROR(-(Beräkning!L153+(IF($J153=Blad3!$B$4,Beräkning!O153,0))),0)</f>
        <v>0</v>
      </c>
      <c r="AA153" s="108">
        <f>IFERROR(-(Beräkning!M153+(IF($J153=Blad3!$B$4,Beräkning!P153,0))),0)</f>
        <v>0</v>
      </c>
      <c r="AB153" s="109">
        <f>IFERROR(-(Beräkning!N153+(IF($J153=Blad3!$B$4,Beräkning!Q153,0))),0)</f>
        <v>0</v>
      </c>
      <c r="AC153" s="105">
        <f>(IF($J153=Blad3!$B$5,Beräkning!O153,0))</f>
        <v>0</v>
      </c>
      <c r="AD153" s="27">
        <f>(IF($J153=Blad3!$B$5,Beräkning!P153,0))</f>
        <v>0</v>
      </c>
      <c r="AE153" s="106">
        <f>(IF($J153=Blad3!$B$5,Beräkning!Q153,0))</f>
        <v>0</v>
      </c>
      <c r="AF153" s="34"/>
      <c r="AG153" s="140"/>
      <c r="AH153" s="141"/>
      <c r="AI153" s="142"/>
      <c r="AJ153" s="34"/>
      <c r="AK153" s="34"/>
      <c r="AL153" s="34"/>
      <c r="AM153" s="34"/>
    </row>
    <row r="154" spans="1:39" x14ac:dyDescent="0.3">
      <c r="A154" s="150">
        <v>145</v>
      </c>
      <c r="B154" s="132"/>
      <c r="C154" s="136"/>
      <c r="D154" s="95" cm="1">
        <f t="array" ref="D154">IFERROR(INDEX(Grunddata!$E$3:$E$49,MATCH(B154,Grunddata!$C$3:$C$49,0),0),0)</f>
        <v>0</v>
      </c>
      <c r="E154" s="95">
        <f t="shared" si="4"/>
        <v>0</v>
      </c>
      <c r="F154" s="132"/>
      <c r="G154" s="134">
        <f t="shared" si="9"/>
        <v>0</v>
      </c>
      <c r="H154" s="27" cm="1">
        <f t="array" ref="H154">IFERROR(INDEX(Grunddata!$L$3:$L$49,MATCH(B154,Grunddata!$C$3:$C$49,0),0),0)</f>
        <v>0</v>
      </c>
      <c r="I154" s="27">
        <f t="shared" si="10"/>
        <v>0</v>
      </c>
      <c r="J154" s="137"/>
      <c r="K154" s="34"/>
      <c r="L154" s="136"/>
      <c r="M154" s="146"/>
      <c r="N154" s="136"/>
      <c r="O154" s="148"/>
      <c r="P154" s="132"/>
      <c r="Q154" s="148"/>
      <c r="S154" s="98">
        <f>IFERROR(SUM(Beräkning!A154,Beräkning!B154,Beräkning!E154,Beräkning!H154)-Beräkning!L154+AG154-(IF($J154=Blad3!$B$4,Beräkning!O154,0)),0)</f>
        <v>0</v>
      </c>
      <c r="T154" s="99">
        <f>IFERROR(SUM(Beräkning!C154,Beräkning!F154,Beräkning!I154)-Beräkning!M154+AH154-(IF($J154=Blad3!$B$4,Beräkning!P154,0)),0)</f>
        <v>0</v>
      </c>
      <c r="U154" s="100">
        <f>IFERROR(SUM(Beräkning!D154,Beräkning!G154,Beräkning!J154)-Beräkning!N154+AI154-(IF($J154=Blad3!$B$4,Beräkning!Q154,0)),0)</f>
        <v>0</v>
      </c>
      <c r="V154" s="34"/>
      <c r="W154" s="103" t="e">
        <f>Beräkning!B154+Beräkning!E154+Beräkning!H154+Beräkning!A154</f>
        <v>#N/A</v>
      </c>
      <c r="X154" s="28">
        <f>Beräkning!C154+Beräkning!F154+Beräkning!I154</f>
        <v>0</v>
      </c>
      <c r="Y154" s="104">
        <f>Beräkning!D154+Beräkning!G154+Beräkning!J154</f>
        <v>0</v>
      </c>
      <c r="Z154" s="107">
        <f>IFERROR(-(Beräkning!L154+(IF($J154=Blad3!$B$4,Beräkning!O154,0))),0)</f>
        <v>0</v>
      </c>
      <c r="AA154" s="108">
        <f>IFERROR(-(Beräkning!M154+(IF($J154=Blad3!$B$4,Beräkning!P154,0))),0)</f>
        <v>0</v>
      </c>
      <c r="AB154" s="109">
        <f>IFERROR(-(Beräkning!N154+(IF($J154=Blad3!$B$4,Beräkning!Q154,0))),0)</f>
        <v>0</v>
      </c>
      <c r="AC154" s="105">
        <f>(IF($J154=Blad3!$B$5,Beräkning!O154,0))</f>
        <v>0</v>
      </c>
      <c r="AD154" s="27">
        <f>(IF($J154=Blad3!$B$5,Beräkning!P154,0))</f>
        <v>0</v>
      </c>
      <c r="AE154" s="106">
        <f>(IF($J154=Blad3!$B$5,Beräkning!Q154,0))</f>
        <v>0</v>
      </c>
      <c r="AF154" s="34"/>
      <c r="AG154" s="140"/>
      <c r="AH154" s="141"/>
      <c r="AI154" s="142"/>
      <c r="AJ154" s="34"/>
      <c r="AK154" s="34"/>
      <c r="AL154" s="34"/>
      <c r="AM154" s="34"/>
    </row>
    <row r="155" spans="1:39" x14ac:dyDescent="0.3">
      <c r="A155" s="150">
        <v>146</v>
      </c>
      <c r="B155" s="132"/>
      <c r="C155" s="136"/>
      <c r="D155" s="95" cm="1">
        <f t="array" ref="D155">IFERROR(INDEX(Grunddata!$E$3:$E$49,MATCH(B155,Grunddata!$C$3:$C$49,0),0),0)</f>
        <v>0</v>
      </c>
      <c r="E155" s="95">
        <f t="shared" si="4"/>
        <v>0</v>
      </c>
      <c r="F155" s="132"/>
      <c r="G155" s="134">
        <f t="shared" si="9"/>
        <v>0</v>
      </c>
      <c r="H155" s="27" cm="1">
        <f t="array" ref="H155">IFERROR(INDEX(Grunddata!$L$3:$L$49,MATCH(B155,Grunddata!$C$3:$C$49,0),0),0)</f>
        <v>0</v>
      </c>
      <c r="I155" s="27">
        <f t="shared" si="10"/>
        <v>0</v>
      </c>
      <c r="J155" s="137"/>
      <c r="K155" s="34"/>
      <c r="L155" s="136"/>
      <c r="M155" s="146"/>
      <c r="N155" s="136"/>
      <c r="O155" s="148"/>
      <c r="P155" s="132"/>
      <c r="Q155" s="148"/>
      <c r="S155" s="98">
        <f>IFERROR(SUM(Beräkning!A155,Beräkning!B155,Beräkning!E155,Beräkning!H155)-Beräkning!L155+AG155-(IF($J155=Blad3!$B$4,Beräkning!O155,0)),0)</f>
        <v>0</v>
      </c>
      <c r="T155" s="99">
        <f>IFERROR(SUM(Beräkning!C155,Beräkning!F155,Beräkning!I155)-Beräkning!M155+AH155-(IF($J155=Blad3!$B$4,Beräkning!P155,0)),0)</f>
        <v>0</v>
      </c>
      <c r="U155" s="100">
        <f>IFERROR(SUM(Beräkning!D155,Beräkning!G155,Beräkning!J155)-Beräkning!N155+AI155-(IF($J155=Blad3!$B$4,Beräkning!Q155,0)),0)</f>
        <v>0</v>
      </c>
      <c r="V155" s="34"/>
      <c r="W155" s="103" t="e">
        <f>Beräkning!B155+Beräkning!E155+Beräkning!H155+Beräkning!A155</f>
        <v>#N/A</v>
      </c>
      <c r="X155" s="28">
        <f>Beräkning!C155+Beräkning!F155+Beräkning!I155</f>
        <v>0</v>
      </c>
      <c r="Y155" s="104">
        <f>Beräkning!D155+Beräkning!G155+Beräkning!J155</f>
        <v>0</v>
      </c>
      <c r="Z155" s="107">
        <f>IFERROR(-(Beräkning!L155+(IF($J155=Blad3!$B$4,Beräkning!O155,0))),0)</f>
        <v>0</v>
      </c>
      <c r="AA155" s="108">
        <f>IFERROR(-(Beräkning!M155+(IF($J155=Blad3!$B$4,Beräkning!P155,0))),0)</f>
        <v>0</v>
      </c>
      <c r="AB155" s="109">
        <f>IFERROR(-(Beräkning!N155+(IF($J155=Blad3!$B$4,Beräkning!Q155,0))),0)</f>
        <v>0</v>
      </c>
      <c r="AC155" s="105">
        <f>(IF($J155=Blad3!$B$5,Beräkning!O155,0))</f>
        <v>0</v>
      </c>
      <c r="AD155" s="27">
        <f>(IF($J155=Blad3!$B$5,Beräkning!P155,0))</f>
        <v>0</v>
      </c>
      <c r="AE155" s="106">
        <f>(IF($J155=Blad3!$B$5,Beräkning!Q155,0))</f>
        <v>0</v>
      </c>
      <c r="AF155" s="34"/>
      <c r="AG155" s="140"/>
      <c r="AH155" s="141"/>
      <c r="AI155" s="142"/>
      <c r="AJ155" s="34"/>
      <c r="AK155" s="34"/>
      <c r="AL155" s="34"/>
      <c r="AM155" s="34"/>
    </row>
    <row r="156" spans="1:39" x14ac:dyDescent="0.3">
      <c r="A156" s="150">
        <v>147</v>
      </c>
      <c r="B156" s="132"/>
      <c r="C156" s="136"/>
      <c r="D156" s="95" cm="1">
        <f t="array" ref="D156">IFERROR(INDEX(Grunddata!$E$3:$E$49,MATCH(B156,Grunddata!$C$3:$C$49,0),0),0)</f>
        <v>0</v>
      </c>
      <c r="E156" s="95">
        <f t="shared" si="4"/>
        <v>0</v>
      </c>
      <c r="F156" s="132"/>
      <c r="G156" s="134">
        <f t="shared" si="9"/>
        <v>0</v>
      </c>
      <c r="H156" s="27" cm="1">
        <f t="array" ref="H156">IFERROR(INDEX(Grunddata!$L$3:$L$49,MATCH(B156,Grunddata!$C$3:$C$49,0),0),0)</f>
        <v>0</v>
      </c>
      <c r="I156" s="27">
        <f t="shared" si="10"/>
        <v>0</v>
      </c>
      <c r="J156" s="137"/>
      <c r="K156" s="34"/>
      <c r="L156" s="136"/>
      <c r="M156" s="146"/>
      <c r="N156" s="136"/>
      <c r="O156" s="148"/>
      <c r="P156" s="132"/>
      <c r="Q156" s="148"/>
      <c r="S156" s="98">
        <f>IFERROR(SUM(Beräkning!A156,Beräkning!B156,Beräkning!E156,Beräkning!H156)-Beräkning!L156+AG156-(IF($J156=Blad3!$B$4,Beräkning!O156,0)),0)</f>
        <v>0</v>
      </c>
      <c r="T156" s="99">
        <f>IFERROR(SUM(Beräkning!C156,Beräkning!F156,Beräkning!I156)-Beräkning!M156+AH156-(IF($J156=Blad3!$B$4,Beräkning!P156,0)),0)</f>
        <v>0</v>
      </c>
      <c r="U156" s="100">
        <f>IFERROR(SUM(Beräkning!D156,Beräkning!G156,Beräkning!J156)-Beräkning!N156+AI156-(IF($J156=Blad3!$B$4,Beräkning!Q156,0)),0)</f>
        <v>0</v>
      </c>
      <c r="V156" s="34"/>
      <c r="W156" s="103" t="e">
        <f>Beräkning!B156+Beräkning!E156+Beräkning!H156+Beräkning!A156</f>
        <v>#N/A</v>
      </c>
      <c r="X156" s="28">
        <f>Beräkning!C156+Beräkning!F156+Beräkning!I156</f>
        <v>0</v>
      </c>
      <c r="Y156" s="104">
        <f>Beräkning!D156+Beräkning!G156+Beräkning!J156</f>
        <v>0</v>
      </c>
      <c r="Z156" s="107">
        <f>IFERROR(-(Beräkning!L156+(IF($J156=Blad3!$B$4,Beräkning!O156,0))),0)</f>
        <v>0</v>
      </c>
      <c r="AA156" s="108">
        <f>IFERROR(-(Beräkning!M156+(IF($J156=Blad3!$B$4,Beräkning!P156,0))),0)</f>
        <v>0</v>
      </c>
      <c r="AB156" s="109">
        <f>IFERROR(-(Beräkning!N156+(IF($J156=Blad3!$B$4,Beräkning!Q156,0))),0)</f>
        <v>0</v>
      </c>
      <c r="AC156" s="105">
        <f>(IF($J156=Blad3!$B$5,Beräkning!O156,0))</f>
        <v>0</v>
      </c>
      <c r="AD156" s="27">
        <f>(IF($J156=Blad3!$B$5,Beräkning!P156,0))</f>
        <v>0</v>
      </c>
      <c r="AE156" s="106">
        <f>(IF($J156=Blad3!$B$5,Beräkning!Q156,0))</f>
        <v>0</v>
      </c>
      <c r="AF156" s="34"/>
      <c r="AG156" s="140"/>
      <c r="AH156" s="141"/>
      <c r="AI156" s="142"/>
      <c r="AJ156" s="34"/>
      <c r="AK156" s="34"/>
      <c r="AL156" s="34"/>
      <c r="AM156" s="34"/>
    </row>
    <row r="157" spans="1:39" x14ac:dyDescent="0.3">
      <c r="A157" s="150">
        <v>148</v>
      </c>
      <c r="B157" s="132"/>
      <c r="C157" s="136"/>
      <c r="D157" s="95" cm="1">
        <f t="array" ref="D157">IFERROR(INDEX(Grunddata!$E$3:$E$49,MATCH(B157,Grunddata!$C$3:$C$49,0),0),0)</f>
        <v>0</v>
      </c>
      <c r="E157" s="95">
        <f t="shared" si="4"/>
        <v>0</v>
      </c>
      <c r="F157" s="132"/>
      <c r="G157" s="134">
        <f t="shared" si="9"/>
        <v>0</v>
      </c>
      <c r="H157" s="27" cm="1">
        <f t="array" ref="H157">IFERROR(INDEX(Grunddata!$L$3:$L$49,MATCH(B157,Grunddata!$C$3:$C$49,0),0),0)</f>
        <v>0</v>
      </c>
      <c r="I157" s="27">
        <f t="shared" si="10"/>
        <v>0</v>
      </c>
      <c r="J157" s="137"/>
      <c r="K157" s="34"/>
      <c r="L157" s="136"/>
      <c r="M157" s="146"/>
      <c r="N157" s="136"/>
      <c r="O157" s="148"/>
      <c r="P157" s="132"/>
      <c r="Q157" s="148"/>
      <c r="S157" s="98">
        <f>IFERROR(SUM(Beräkning!A157,Beräkning!B157,Beräkning!E157,Beräkning!H157)-Beräkning!L157+AG157-(IF($J157=Blad3!$B$4,Beräkning!O157,0)),0)</f>
        <v>0</v>
      </c>
      <c r="T157" s="99">
        <f>IFERROR(SUM(Beräkning!C157,Beräkning!F157,Beräkning!I157)-Beräkning!M157+AH157-(IF($J157=Blad3!$B$4,Beräkning!P157,0)),0)</f>
        <v>0</v>
      </c>
      <c r="U157" s="100">
        <f>IFERROR(SUM(Beräkning!D157,Beräkning!G157,Beräkning!J157)-Beräkning!N157+AI157-(IF($J157=Blad3!$B$4,Beräkning!Q157,0)),0)</f>
        <v>0</v>
      </c>
      <c r="V157" s="34"/>
      <c r="W157" s="103" t="e">
        <f>Beräkning!B157+Beräkning!E157+Beräkning!H157+Beräkning!A157</f>
        <v>#N/A</v>
      </c>
      <c r="X157" s="28">
        <f>Beräkning!C157+Beräkning!F157+Beräkning!I157</f>
        <v>0</v>
      </c>
      <c r="Y157" s="104">
        <f>Beräkning!D157+Beräkning!G157+Beräkning!J157</f>
        <v>0</v>
      </c>
      <c r="Z157" s="107">
        <f>IFERROR(-(Beräkning!L157+(IF($J157=Blad3!$B$4,Beräkning!O157,0))),0)</f>
        <v>0</v>
      </c>
      <c r="AA157" s="108">
        <f>IFERROR(-(Beräkning!M157+(IF($J157=Blad3!$B$4,Beräkning!P157,0))),0)</f>
        <v>0</v>
      </c>
      <c r="AB157" s="109">
        <f>IFERROR(-(Beräkning!N157+(IF($J157=Blad3!$B$4,Beräkning!Q157,0))),0)</f>
        <v>0</v>
      </c>
      <c r="AC157" s="105">
        <f>(IF($J157=Blad3!$B$5,Beräkning!O157,0))</f>
        <v>0</v>
      </c>
      <c r="AD157" s="27">
        <f>(IF($J157=Blad3!$B$5,Beräkning!P157,0))</f>
        <v>0</v>
      </c>
      <c r="AE157" s="106">
        <f>(IF($J157=Blad3!$B$5,Beräkning!Q157,0))</f>
        <v>0</v>
      </c>
      <c r="AF157" s="34"/>
      <c r="AG157" s="140"/>
      <c r="AH157" s="141"/>
      <c r="AI157" s="142"/>
      <c r="AJ157" s="34"/>
      <c r="AK157" s="34"/>
      <c r="AL157" s="34"/>
      <c r="AM157" s="34"/>
    </row>
    <row r="158" spans="1:39" x14ac:dyDescent="0.3">
      <c r="A158" s="150">
        <v>149</v>
      </c>
      <c r="B158" s="132"/>
      <c r="C158" s="136"/>
      <c r="D158" s="95" cm="1">
        <f t="array" ref="D158">IFERROR(INDEX(Grunddata!$E$3:$E$49,MATCH(B158,Grunddata!$C$3:$C$49,0),0),0)</f>
        <v>0</v>
      </c>
      <c r="E158" s="95">
        <f t="shared" si="4"/>
        <v>0</v>
      </c>
      <c r="F158" s="132"/>
      <c r="G158" s="134">
        <f t="shared" si="9"/>
        <v>0</v>
      </c>
      <c r="H158" s="27" cm="1">
        <f t="array" ref="H158">IFERROR(INDEX(Grunddata!$L$3:$L$49,MATCH(B158,Grunddata!$C$3:$C$49,0),0),0)</f>
        <v>0</v>
      </c>
      <c r="I158" s="27">
        <f t="shared" si="10"/>
        <v>0</v>
      </c>
      <c r="J158" s="137"/>
      <c r="K158" s="34"/>
      <c r="L158" s="136"/>
      <c r="M158" s="146"/>
      <c r="N158" s="136"/>
      <c r="O158" s="148"/>
      <c r="P158" s="132"/>
      <c r="Q158" s="148"/>
      <c r="S158" s="98">
        <f>IFERROR(SUM(Beräkning!A158,Beräkning!B158,Beräkning!E158,Beräkning!H158)-Beräkning!L158+AG158-(IF($J158=Blad3!$B$4,Beräkning!O158,0)),0)</f>
        <v>0</v>
      </c>
      <c r="T158" s="99">
        <f>IFERROR(SUM(Beräkning!C158,Beräkning!F158,Beräkning!I158)-Beräkning!M158+AH158-(IF($J158=Blad3!$B$4,Beräkning!P158,0)),0)</f>
        <v>0</v>
      </c>
      <c r="U158" s="100">
        <f>IFERROR(SUM(Beräkning!D158,Beräkning!G158,Beräkning!J158)-Beräkning!N158+AI158-(IF($J158=Blad3!$B$4,Beräkning!Q158,0)),0)</f>
        <v>0</v>
      </c>
      <c r="V158" s="34"/>
      <c r="W158" s="103" t="e">
        <f>Beräkning!B158+Beräkning!E158+Beräkning!H158+Beräkning!A158</f>
        <v>#N/A</v>
      </c>
      <c r="X158" s="28">
        <f>Beräkning!C158+Beräkning!F158+Beräkning!I158</f>
        <v>0</v>
      </c>
      <c r="Y158" s="104">
        <f>Beräkning!D158+Beräkning!G158+Beräkning!J158</f>
        <v>0</v>
      </c>
      <c r="Z158" s="107">
        <f>IFERROR(-(Beräkning!L158+(IF($J158=Blad3!$B$4,Beräkning!O158,0))),0)</f>
        <v>0</v>
      </c>
      <c r="AA158" s="108">
        <f>IFERROR(-(Beräkning!M158+(IF($J158=Blad3!$B$4,Beräkning!P158,0))),0)</f>
        <v>0</v>
      </c>
      <c r="AB158" s="109">
        <f>IFERROR(-(Beräkning!N158+(IF($J158=Blad3!$B$4,Beräkning!Q158,0))),0)</f>
        <v>0</v>
      </c>
      <c r="AC158" s="105">
        <f>(IF($J158=Blad3!$B$5,Beräkning!O158,0))</f>
        <v>0</v>
      </c>
      <c r="AD158" s="27">
        <f>(IF($J158=Blad3!$B$5,Beräkning!P158,0))</f>
        <v>0</v>
      </c>
      <c r="AE158" s="106">
        <f>(IF($J158=Blad3!$B$5,Beräkning!Q158,0))</f>
        <v>0</v>
      </c>
      <c r="AF158" s="34"/>
      <c r="AG158" s="140"/>
      <c r="AH158" s="141"/>
      <c r="AI158" s="142"/>
      <c r="AJ158" s="34"/>
      <c r="AK158" s="34"/>
      <c r="AL158" s="34"/>
      <c r="AM158" s="34"/>
    </row>
    <row r="159" spans="1:39" x14ac:dyDescent="0.3">
      <c r="A159" s="150">
        <v>150</v>
      </c>
      <c r="B159" s="132"/>
      <c r="C159" s="136"/>
      <c r="D159" s="95" cm="1">
        <f t="array" ref="D159">IFERROR(INDEX(Grunddata!$E$3:$E$49,MATCH(B159,Grunddata!$C$3:$C$49,0),0),0)</f>
        <v>0</v>
      </c>
      <c r="E159" s="95">
        <f t="shared" si="4"/>
        <v>0</v>
      </c>
      <c r="F159" s="132"/>
      <c r="G159" s="134">
        <f t="shared" si="9"/>
        <v>0</v>
      </c>
      <c r="H159" s="27" cm="1">
        <f t="array" ref="H159">IFERROR(INDEX(Grunddata!$L$3:$L$49,MATCH(B159,Grunddata!$C$3:$C$49,0),0),0)</f>
        <v>0</v>
      </c>
      <c r="I159" s="27">
        <f t="shared" si="10"/>
        <v>0</v>
      </c>
      <c r="J159" s="137"/>
      <c r="K159" s="34"/>
      <c r="L159" s="136"/>
      <c r="M159" s="146"/>
      <c r="N159" s="136"/>
      <c r="O159" s="148"/>
      <c r="P159" s="132"/>
      <c r="Q159" s="148"/>
      <c r="S159" s="98">
        <f>IFERROR(SUM(Beräkning!A159,Beräkning!B159,Beräkning!E159,Beräkning!H159)-Beräkning!L159+AG159-(IF($J159=Blad3!$B$4,Beräkning!O159,0)),0)</f>
        <v>0</v>
      </c>
      <c r="T159" s="99">
        <f>IFERROR(SUM(Beräkning!C159,Beräkning!F159,Beräkning!I159)-Beräkning!M159+AH159-(IF($J159=Blad3!$B$4,Beräkning!P159,0)),0)</f>
        <v>0</v>
      </c>
      <c r="U159" s="100">
        <f>IFERROR(SUM(Beräkning!D159,Beräkning!G159,Beräkning!J159)-Beräkning!N159+AI159-(IF($J159=Blad3!$B$4,Beräkning!Q159,0)),0)</f>
        <v>0</v>
      </c>
      <c r="V159" s="34"/>
      <c r="W159" s="103" t="e">
        <f>Beräkning!B159+Beräkning!E159+Beräkning!H159+Beräkning!A159</f>
        <v>#N/A</v>
      </c>
      <c r="X159" s="28">
        <f>Beräkning!C159+Beräkning!F159+Beräkning!I159</f>
        <v>0</v>
      </c>
      <c r="Y159" s="104">
        <f>Beräkning!D159+Beräkning!G159+Beräkning!J159</f>
        <v>0</v>
      </c>
      <c r="Z159" s="107">
        <f>IFERROR(-(Beräkning!L159+(IF($J159=Blad3!$B$4,Beräkning!O159,0))),0)</f>
        <v>0</v>
      </c>
      <c r="AA159" s="108">
        <f>IFERROR(-(Beräkning!M159+(IF($J159=Blad3!$B$4,Beräkning!P159,0))),0)</f>
        <v>0</v>
      </c>
      <c r="AB159" s="109">
        <f>IFERROR(-(Beräkning!N159+(IF($J159=Blad3!$B$4,Beräkning!Q159,0))),0)</f>
        <v>0</v>
      </c>
      <c r="AC159" s="105">
        <f>(IF($J159=Blad3!$B$5,Beräkning!O159,0))</f>
        <v>0</v>
      </c>
      <c r="AD159" s="27">
        <f>(IF($J159=Blad3!$B$5,Beräkning!P159,0))</f>
        <v>0</v>
      </c>
      <c r="AE159" s="106">
        <f>(IF($J159=Blad3!$B$5,Beräkning!Q159,0))</f>
        <v>0</v>
      </c>
      <c r="AF159" s="34"/>
      <c r="AG159" s="140"/>
      <c r="AH159" s="141"/>
      <c r="AI159" s="142"/>
      <c r="AJ159" s="34"/>
      <c r="AK159" s="34"/>
      <c r="AL159" s="34"/>
      <c r="AM159" s="34"/>
    </row>
    <row r="160" spans="1:39" x14ac:dyDescent="0.3">
      <c r="A160" s="150">
        <v>151</v>
      </c>
      <c r="B160" s="132"/>
      <c r="C160" s="136"/>
      <c r="D160" s="95" cm="1">
        <f t="array" ref="D160">IFERROR(INDEX(Grunddata!$E$3:$E$49,MATCH(B160,Grunddata!$C$3:$C$49,0),0),0)</f>
        <v>0</v>
      </c>
      <c r="E160" s="95">
        <f t="shared" si="4"/>
        <v>0</v>
      </c>
      <c r="F160" s="132"/>
      <c r="G160" s="134">
        <f t="shared" si="9"/>
        <v>0</v>
      </c>
      <c r="H160" s="27" cm="1">
        <f t="array" ref="H160">IFERROR(INDEX(Grunddata!$L$3:$L$49,MATCH(B160,Grunddata!$C$3:$C$49,0),0),0)</f>
        <v>0</v>
      </c>
      <c r="I160" s="27">
        <f t="shared" si="10"/>
        <v>0</v>
      </c>
      <c r="J160" s="137"/>
      <c r="K160" s="34"/>
      <c r="L160" s="136"/>
      <c r="M160" s="146"/>
      <c r="N160" s="136"/>
      <c r="O160" s="148"/>
      <c r="P160" s="132"/>
      <c r="Q160" s="148"/>
      <c r="S160" s="98">
        <f>IFERROR(SUM(Beräkning!A160,Beräkning!B160,Beräkning!E160,Beräkning!H160)-Beräkning!L160+AG160-(IF($J160=Blad3!$B$4,Beräkning!O160,0)),0)</f>
        <v>0</v>
      </c>
      <c r="T160" s="99">
        <f>IFERROR(SUM(Beräkning!C160,Beräkning!F160,Beräkning!I160)-Beräkning!M160+AH160-(IF($J160=Blad3!$B$4,Beräkning!P160,0)),0)</f>
        <v>0</v>
      </c>
      <c r="U160" s="100">
        <f>IFERROR(SUM(Beräkning!D160,Beräkning!G160,Beräkning!J160)-Beräkning!N160+AI160-(IF($J160=Blad3!$B$4,Beräkning!Q160,0)),0)</f>
        <v>0</v>
      </c>
      <c r="V160" s="34"/>
      <c r="W160" s="103" t="e">
        <f>Beräkning!B160+Beräkning!E160+Beräkning!H160+Beräkning!A160</f>
        <v>#N/A</v>
      </c>
      <c r="X160" s="28">
        <f>Beräkning!C160+Beräkning!F160+Beräkning!I160</f>
        <v>0</v>
      </c>
      <c r="Y160" s="104">
        <f>Beräkning!D160+Beräkning!G160+Beräkning!J160</f>
        <v>0</v>
      </c>
      <c r="Z160" s="107">
        <f>IFERROR(-(Beräkning!L160+(IF($J160=Blad3!$B$4,Beräkning!O160,0))),0)</f>
        <v>0</v>
      </c>
      <c r="AA160" s="108">
        <f>IFERROR(-(Beräkning!M160+(IF($J160=Blad3!$B$4,Beräkning!P160,0))),0)</f>
        <v>0</v>
      </c>
      <c r="AB160" s="109">
        <f>IFERROR(-(Beräkning!N160+(IF($J160=Blad3!$B$4,Beräkning!Q160,0))),0)</f>
        <v>0</v>
      </c>
      <c r="AC160" s="105">
        <f>(IF($J160=Blad3!$B$5,Beräkning!O160,0))</f>
        <v>0</v>
      </c>
      <c r="AD160" s="27">
        <f>(IF($J160=Blad3!$B$5,Beräkning!P160,0))</f>
        <v>0</v>
      </c>
      <c r="AE160" s="106">
        <f>(IF($J160=Blad3!$B$5,Beräkning!Q160,0))</f>
        <v>0</v>
      </c>
      <c r="AF160" s="34"/>
      <c r="AG160" s="140"/>
      <c r="AH160" s="141"/>
      <c r="AI160" s="142"/>
      <c r="AJ160" s="34"/>
      <c r="AK160" s="34"/>
      <c r="AL160" s="34"/>
      <c r="AM160" s="34"/>
    </row>
    <row r="161" spans="1:39" x14ac:dyDescent="0.3">
      <c r="A161" s="150">
        <v>152</v>
      </c>
      <c r="B161" s="132"/>
      <c r="C161" s="136"/>
      <c r="D161" s="95" cm="1">
        <f t="array" ref="D161">IFERROR(INDEX(Grunddata!$E$3:$E$49,MATCH(B161,Grunddata!$C$3:$C$49,0),0),0)</f>
        <v>0</v>
      </c>
      <c r="E161" s="95">
        <f t="shared" si="4"/>
        <v>0</v>
      </c>
      <c r="F161" s="132"/>
      <c r="G161" s="134">
        <f t="shared" si="9"/>
        <v>0</v>
      </c>
      <c r="H161" s="27" cm="1">
        <f t="array" ref="H161">IFERROR(INDEX(Grunddata!$L$3:$L$49,MATCH(B161,Grunddata!$C$3:$C$49,0),0),0)</f>
        <v>0</v>
      </c>
      <c r="I161" s="27">
        <f t="shared" si="10"/>
        <v>0</v>
      </c>
      <c r="J161" s="137"/>
      <c r="K161" s="34"/>
      <c r="L161" s="136"/>
      <c r="M161" s="146"/>
      <c r="N161" s="136"/>
      <c r="O161" s="148"/>
      <c r="P161" s="132"/>
      <c r="Q161" s="148"/>
      <c r="S161" s="98">
        <f>IFERROR(SUM(Beräkning!A161,Beräkning!B161,Beräkning!E161,Beräkning!H161)-Beräkning!L161+AG161-(IF($J161=Blad3!$B$4,Beräkning!O161,0)),0)</f>
        <v>0</v>
      </c>
      <c r="T161" s="99">
        <f>IFERROR(SUM(Beräkning!C161,Beräkning!F161,Beräkning!I161)-Beräkning!M161+AH161-(IF($J161=Blad3!$B$4,Beräkning!P161,0)),0)</f>
        <v>0</v>
      </c>
      <c r="U161" s="100">
        <f>IFERROR(SUM(Beräkning!D161,Beräkning!G161,Beräkning!J161)-Beräkning!N161+AI161-(IF($J161=Blad3!$B$4,Beräkning!Q161,0)),0)</f>
        <v>0</v>
      </c>
      <c r="V161" s="34"/>
      <c r="W161" s="103" t="e">
        <f>Beräkning!B161+Beräkning!E161+Beräkning!H161+Beräkning!A161</f>
        <v>#N/A</v>
      </c>
      <c r="X161" s="28">
        <f>Beräkning!C161+Beräkning!F161+Beräkning!I161</f>
        <v>0</v>
      </c>
      <c r="Y161" s="104">
        <f>Beräkning!D161+Beräkning!G161+Beräkning!J161</f>
        <v>0</v>
      </c>
      <c r="Z161" s="107">
        <f>IFERROR(-(Beräkning!L161+(IF($J161=Blad3!$B$4,Beräkning!O161,0))),0)</f>
        <v>0</v>
      </c>
      <c r="AA161" s="108">
        <f>IFERROR(-(Beräkning!M161+(IF($J161=Blad3!$B$4,Beräkning!P161,0))),0)</f>
        <v>0</v>
      </c>
      <c r="AB161" s="109">
        <f>IFERROR(-(Beräkning!N161+(IF($J161=Blad3!$B$4,Beräkning!Q161,0))),0)</f>
        <v>0</v>
      </c>
      <c r="AC161" s="105">
        <f>(IF($J161=Blad3!$B$5,Beräkning!O161,0))</f>
        <v>0</v>
      </c>
      <c r="AD161" s="27">
        <f>(IF($J161=Blad3!$B$5,Beräkning!P161,0))</f>
        <v>0</v>
      </c>
      <c r="AE161" s="106">
        <f>(IF($J161=Blad3!$B$5,Beräkning!Q161,0))</f>
        <v>0</v>
      </c>
      <c r="AF161" s="34"/>
      <c r="AG161" s="140"/>
      <c r="AH161" s="141"/>
      <c r="AI161" s="142"/>
      <c r="AJ161" s="34"/>
      <c r="AK161" s="34"/>
      <c r="AL161" s="34"/>
      <c r="AM161" s="34"/>
    </row>
    <row r="162" spans="1:39" x14ac:dyDescent="0.3">
      <c r="A162" s="150">
        <v>153</v>
      </c>
      <c r="B162" s="132"/>
      <c r="C162" s="136"/>
      <c r="D162" s="95" cm="1">
        <f t="array" ref="D162">IFERROR(INDEX(Grunddata!$E$3:$E$49,MATCH(B162,Grunddata!$C$3:$C$49,0),0),0)</f>
        <v>0</v>
      </c>
      <c r="E162" s="95">
        <f t="shared" si="4"/>
        <v>0</v>
      </c>
      <c r="F162" s="132"/>
      <c r="G162" s="134">
        <f t="shared" si="9"/>
        <v>0</v>
      </c>
      <c r="H162" s="27" cm="1">
        <f t="array" ref="H162">IFERROR(INDEX(Grunddata!$L$3:$L$49,MATCH(B162,Grunddata!$C$3:$C$49,0),0),0)</f>
        <v>0</v>
      </c>
      <c r="I162" s="27">
        <f t="shared" si="10"/>
        <v>0</v>
      </c>
      <c r="J162" s="137"/>
      <c r="K162" s="34"/>
      <c r="L162" s="136"/>
      <c r="M162" s="146"/>
      <c r="N162" s="136"/>
      <c r="O162" s="148"/>
      <c r="P162" s="132"/>
      <c r="Q162" s="148"/>
      <c r="S162" s="98">
        <f>IFERROR(SUM(Beräkning!A162,Beräkning!B162,Beräkning!E162,Beräkning!H162)-Beräkning!L162+AG162-(IF($J162=Blad3!$B$4,Beräkning!O162,0)),0)</f>
        <v>0</v>
      </c>
      <c r="T162" s="99">
        <f>IFERROR(SUM(Beräkning!C162,Beräkning!F162,Beräkning!I162)-Beräkning!M162+AH162-(IF($J162=Blad3!$B$4,Beräkning!P162,0)),0)</f>
        <v>0</v>
      </c>
      <c r="U162" s="100">
        <f>IFERROR(SUM(Beräkning!D162,Beräkning!G162,Beräkning!J162)-Beräkning!N162+AI162-(IF($J162=Blad3!$B$4,Beräkning!Q162,0)),0)</f>
        <v>0</v>
      </c>
      <c r="V162" s="34"/>
      <c r="W162" s="103" t="e">
        <f>Beräkning!B162+Beräkning!E162+Beräkning!H162+Beräkning!A162</f>
        <v>#N/A</v>
      </c>
      <c r="X162" s="28">
        <f>Beräkning!C162+Beräkning!F162+Beräkning!I162</f>
        <v>0</v>
      </c>
      <c r="Y162" s="104">
        <f>Beräkning!D162+Beräkning!G162+Beräkning!J162</f>
        <v>0</v>
      </c>
      <c r="Z162" s="107">
        <f>IFERROR(-(Beräkning!L162+(IF($J162=Blad3!$B$4,Beräkning!O162,0))),0)</f>
        <v>0</v>
      </c>
      <c r="AA162" s="108">
        <f>IFERROR(-(Beräkning!M162+(IF($J162=Blad3!$B$4,Beräkning!P162,0))),0)</f>
        <v>0</v>
      </c>
      <c r="AB162" s="109">
        <f>IFERROR(-(Beräkning!N162+(IF($J162=Blad3!$B$4,Beräkning!Q162,0))),0)</f>
        <v>0</v>
      </c>
      <c r="AC162" s="105">
        <f>(IF($J162=Blad3!$B$5,Beräkning!O162,0))</f>
        <v>0</v>
      </c>
      <c r="AD162" s="27">
        <f>(IF($J162=Blad3!$B$5,Beräkning!P162,0))</f>
        <v>0</v>
      </c>
      <c r="AE162" s="106">
        <f>(IF($J162=Blad3!$B$5,Beräkning!Q162,0))</f>
        <v>0</v>
      </c>
      <c r="AF162" s="34"/>
      <c r="AG162" s="140"/>
      <c r="AH162" s="141"/>
      <c r="AI162" s="142"/>
      <c r="AJ162" s="34"/>
      <c r="AK162" s="34"/>
      <c r="AL162" s="34"/>
      <c r="AM162" s="34"/>
    </row>
    <row r="163" spans="1:39" x14ac:dyDescent="0.3">
      <c r="A163" s="150">
        <v>154</v>
      </c>
      <c r="B163" s="132"/>
      <c r="C163" s="136"/>
      <c r="D163" s="95" cm="1">
        <f t="array" ref="D163">IFERROR(INDEX(Grunddata!$E$3:$E$49,MATCH(B163,Grunddata!$C$3:$C$49,0),0),0)</f>
        <v>0</v>
      </c>
      <c r="E163" s="95">
        <f t="shared" si="4"/>
        <v>0</v>
      </c>
      <c r="F163" s="132"/>
      <c r="G163" s="134">
        <f t="shared" si="9"/>
        <v>0</v>
      </c>
      <c r="H163" s="27" cm="1">
        <f t="array" ref="H163">IFERROR(INDEX(Grunddata!$L$3:$L$49,MATCH(B163,Grunddata!$C$3:$C$49,0),0),0)</f>
        <v>0</v>
      </c>
      <c r="I163" s="27">
        <f t="shared" si="10"/>
        <v>0</v>
      </c>
      <c r="J163" s="137"/>
      <c r="K163" s="34"/>
      <c r="L163" s="136"/>
      <c r="M163" s="146"/>
      <c r="N163" s="136"/>
      <c r="O163" s="148"/>
      <c r="P163" s="132"/>
      <c r="Q163" s="148"/>
      <c r="S163" s="98">
        <f>IFERROR(SUM(Beräkning!A163,Beräkning!B163,Beräkning!E163,Beräkning!H163)-Beräkning!L163+AG163-(IF($J163=Blad3!$B$4,Beräkning!O163,0)),0)</f>
        <v>0</v>
      </c>
      <c r="T163" s="99">
        <f>IFERROR(SUM(Beräkning!C163,Beräkning!F163,Beräkning!I163)-Beräkning!M163+AH163-(IF($J163=Blad3!$B$4,Beräkning!P163,0)),0)</f>
        <v>0</v>
      </c>
      <c r="U163" s="100">
        <f>IFERROR(SUM(Beräkning!D163,Beräkning!G163,Beräkning!J163)-Beräkning!N163+AI163-(IF($J163=Blad3!$B$4,Beräkning!Q163,0)),0)</f>
        <v>0</v>
      </c>
      <c r="V163" s="34"/>
      <c r="W163" s="103" t="e">
        <f>Beräkning!B163+Beräkning!E163+Beräkning!H163+Beräkning!A163</f>
        <v>#N/A</v>
      </c>
      <c r="X163" s="28">
        <f>Beräkning!C163+Beräkning!F163+Beräkning!I163</f>
        <v>0</v>
      </c>
      <c r="Y163" s="104">
        <f>Beräkning!D163+Beräkning!G163+Beräkning!J163</f>
        <v>0</v>
      </c>
      <c r="Z163" s="107">
        <f>IFERROR(-(Beräkning!L163+(IF($J163=Blad3!$B$4,Beräkning!O163,0))),0)</f>
        <v>0</v>
      </c>
      <c r="AA163" s="108">
        <f>IFERROR(-(Beräkning!M163+(IF($J163=Blad3!$B$4,Beräkning!P163,0))),0)</f>
        <v>0</v>
      </c>
      <c r="AB163" s="109">
        <f>IFERROR(-(Beräkning!N163+(IF($J163=Blad3!$B$4,Beräkning!Q163,0))),0)</f>
        <v>0</v>
      </c>
      <c r="AC163" s="105">
        <f>(IF($J163=Blad3!$B$5,Beräkning!O163,0))</f>
        <v>0</v>
      </c>
      <c r="AD163" s="27">
        <f>(IF($J163=Blad3!$B$5,Beräkning!P163,0))</f>
        <v>0</v>
      </c>
      <c r="AE163" s="106">
        <f>(IF($J163=Blad3!$B$5,Beräkning!Q163,0))</f>
        <v>0</v>
      </c>
      <c r="AF163" s="34"/>
      <c r="AG163" s="140"/>
      <c r="AH163" s="141"/>
      <c r="AI163" s="142"/>
      <c r="AJ163" s="34"/>
      <c r="AK163" s="34"/>
      <c r="AL163" s="34"/>
      <c r="AM163" s="34"/>
    </row>
    <row r="164" spans="1:39" x14ac:dyDescent="0.3">
      <c r="A164" s="150">
        <v>155</v>
      </c>
      <c r="B164" s="132"/>
      <c r="C164" s="136"/>
      <c r="D164" s="95" cm="1">
        <f t="array" ref="D164">IFERROR(INDEX(Grunddata!$E$3:$E$49,MATCH(B164,Grunddata!$C$3:$C$49,0),0),0)</f>
        <v>0</v>
      </c>
      <c r="E164" s="95">
        <f t="shared" si="4"/>
        <v>0</v>
      </c>
      <c r="F164" s="132"/>
      <c r="G164" s="134">
        <f t="shared" si="9"/>
        <v>0</v>
      </c>
      <c r="H164" s="27" cm="1">
        <f t="array" ref="H164">IFERROR(INDEX(Grunddata!$L$3:$L$49,MATCH(B164,Grunddata!$C$3:$C$49,0),0),0)</f>
        <v>0</v>
      </c>
      <c r="I164" s="27">
        <f t="shared" si="10"/>
        <v>0</v>
      </c>
      <c r="J164" s="137"/>
      <c r="K164" s="34"/>
      <c r="L164" s="136"/>
      <c r="M164" s="146"/>
      <c r="N164" s="136"/>
      <c r="O164" s="148"/>
      <c r="P164" s="132"/>
      <c r="Q164" s="148"/>
      <c r="S164" s="98">
        <f>IFERROR(SUM(Beräkning!A164,Beräkning!B164,Beräkning!E164,Beräkning!H164)-Beräkning!L164+AG164-(IF($J164=Blad3!$B$4,Beräkning!O164,0)),0)</f>
        <v>0</v>
      </c>
      <c r="T164" s="99">
        <f>IFERROR(SUM(Beräkning!C164,Beräkning!F164,Beräkning!I164)-Beräkning!M164+AH164-(IF($J164=Blad3!$B$4,Beräkning!P164,0)),0)</f>
        <v>0</v>
      </c>
      <c r="U164" s="100">
        <f>IFERROR(SUM(Beräkning!D164,Beräkning!G164,Beräkning!J164)-Beräkning!N164+AI164-(IF($J164=Blad3!$B$4,Beräkning!Q164,0)),0)</f>
        <v>0</v>
      </c>
      <c r="V164" s="34"/>
      <c r="W164" s="103" t="e">
        <f>Beräkning!B164+Beräkning!E164+Beräkning!H164+Beräkning!A164</f>
        <v>#N/A</v>
      </c>
      <c r="X164" s="28">
        <f>Beräkning!C164+Beräkning!F164+Beräkning!I164</f>
        <v>0</v>
      </c>
      <c r="Y164" s="104">
        <f>Beräkning!D164+Beräkning!G164+Beräkning!J164</f>
        <v>0</v>
      </c>
      <c r="Z164" s="107">
        <f>IFERROR(-(Beräkning!L164+(IF($J164=Blad3!$B$4,Beräkning!O164,0))),0)</f>
        <v>0</v>
      </c>
      <c r="AA164" s="108">
        <f>IFERROR(-(Beräkning!M164+(IF($J164=Blad3!$B$4,Beräkning!P164,0))),0)</f>
        <v>0</v>
      </c>
      <c r="AB164" s="109">
        <f>IFERROR(-(Beräkning!N164+(IF($J164=Blad3!$B$4,Beräkning!Q164,0))),0)</f>
        <v>0</v>
      </c>
      <c r="AC164" s="105">
        <f>(IF($J164=Blad3!$B$5,Beräkning!O164,0))</f>
        <v>0</v>
      </c>
      <c r="AD164" s="27">
        <f>(IF($J164=Blad3!$B$5,Beräkning!P164,0))</f>
        <v>0</v>
      </c>
      <c r="AE164" s="106">
        <f>(IF($J164=Blad3!$B$5,Beräkning!Q164,0))</f>
        <v>0</v>
      </c>
      <c r="AF164" s="34"/>
      <c r="AG164" s="140"/>
      <c r="AH164" s="141"/>
      <c r="AI164" s="142"/>
      <c r="AJ164" s="34"/>
      <c r="AK164" s="34"/>
      <c r="AL164" s="34"/>
      <c r="AM164" s="34"/>
    </row>
    <row r="165" spans="1:39" x14ac:dyDescent="0.3">
      <c r="A165" s="150">
        <v>156</v>
      </c>
      <c r="B165" s="132"/>
      <c r="C165" s="136"/>
      <c r="D165" s="95" cm="1">
        <f t="array" ref="D165">IFERROR(INDEX(Grunddata!$E$3:$E$49,MATCH(B165,Grunddata!$C$3:$C$49,0),0),0)</f>
        <v>0</v>
      </c>
      <c r="E165" s="95">
        <f t="shared" si="4"/>
        <v>0</v>
      </c>
      <c r="F165" s="132"/>
      <c r="G165" s="134">
        <f t="shared" si="9"/>
        <v>0</v>
      </c>
      <c r="H165" s="27" cm="1">
        <f t="array" ref="H165">IFERROR(INDEX(Grunddata!$L$3:$L$49,MATCH(B165,Grunddata!$C$3:$C$49,0),0),0)</f>
        <v>0</v>
      </c>
      <c r="I165" s="27">
        <f t="shared" si="10"/>
        <v>0</v>
      </c>
      <c r="J165" s="137"/>
      <c r="K165" s="34"/>
      <c r="L165" s="136"/>
      <c r="M165" s="146"/>
      <c r="N165" s="136"/>
      <c r="O165" s="148"/>
      <c r="P165" s="132"/>
      <c r="Q165" s="148"/>
      <c r="S165" s="98">
        <f>IFERROR(SUM(Beräkning!A165,Beräkning!B165,Beräkning!E165,Beräkning!H165)-Beräkning!L165+AG165-(IF($J165=Blad3!$B$4,Beräkning!O165,0)),0)</f>
        <v>0</v>
      </c>
      <c r="T165" s="99">
        <f>IFERROR(SUM(Beräkning!C165,Beräkning!F165,Beräkning!I165)-Beräkning!M165+AH165-(IF($J165=Blad3!$B$4,Beräkning!P165,0)),0)</f>
        <v>0</v>
      </c>
      <c r="U165" s="100">
        <f>IFERROR(SUM(Beräkning!D165,Beräkning!G165,Beräkning!J165)-Beräkning!N165+AI165-(IF($J165=Blad3!$B$4,Beräkning!Q165,0)),0)</f>
        <v>0</v>
      </c>
      <c r="V165" s="34"/>
      <c r="W165" s="103" t="e">
        <f>Beräkning!B165+Beräkning!E165+Beräkning!H165+Beräkning!A165</f>
        <v>#N/A</v>
      </c>
      <c r="X165" s="28">
        <f>Beräkning!C165+Beräkning!F165+Beräkning!I165</f>
        <v>0</v>
      </c>
      <c r="Y165" s="104">
        <f>Beräkning!D165+Beräkning!G165+Beräkning!J165</f>
        <v>0</v>
      </c>
      <c r="Z165" s="107">
        <f>IFERROR(-(Beräkning!L165+(IF($J165=Blad3!$B$4,Beräkning!O165,0))),0)</f>
        <v>0</v>
      </c>
      <c r="AA165" s="108">
        <f>IFERROR(-(Beräkning!M165+(IF($J165=Blad3!$B$4,Beräkning!P165,0))),0)</f>
        <v>0</v>
      </c>
      <c r="AB165" s="109">
        <f>IFERROR(-(Beräkning!N165+(IF($J165=Blad3!$B$4,Beräkning!Q165,0))),0)</f>
        <v>0</v>
      </c>
      <c r="AC165" s="105">
        <f>(IF($J165=Blad3!$B$5,Beräkning!O165,0))</f>
        <v>0</v>
      </c>
      <c r="AD165" s="27">
        <f>(IF($J165=Blad3!$B$5,Beräkning!P165,0))</f>
        <v>0</v>
      </c>
      <c r="AE165" s="106">
        <f>(IF($J165=Blad3!$B$5,Beräkning!Q165,0))</f>
        <v>0</v>
      </c>
      <c r="AF165" s="34"/>
      <c r="AG165" s="140"/>
      <c r="AH165" s="141"/>
      <c r="AI165" s="142"/>
      <c r="AJ165" s="34"/>
      <c r="AK165" s="34"/>
      <c r="AL165" s="34"/>
      <c r="AM165" s="34"/>
    </row>
    <row r="166" spans="1:39" x14ac:dyDescent="0.3">
      <c r="A166" s="150">
        <v>157</v>
      </c>
      <c r="B166" s="132"/>
      <c r="C166" s="136"/>
      <c r="D166" s="95" cm="1">
        <f t="array" ref="D166">IFERROR(INDEX(Grunddata!$E$3:$E$49,MATCH(B166,Grunddata!$C$3:$C$49,0),0),0)</f>
        <v>0</v>
      </c>
      <c r="E166" s="95">
        <f t="shared" si="4"/>
        <v>0</v>
      </c>
      <c r="F166" s="132"/>
      <c r="G166" s="134">
        <f t="shared" si="9"/>
        <v>0</v>
      </c>
      <c r="H166" s="27" cm="1">
        <f t="array" ref="H166">IFERROR(INDEX(Grunddata!$L$3:$L$49,MATCH(B166,Grunddata!$C$3:$C$49,0),0),0)</f>
        <v>0</v>
      </c>
      <c r="I166" s="27">
        <f t="shared" si="10"/>
        <v>0</v>
      </c>
      <c r="J166" s="137"/>
      <c r="K166" s="34"/>
      <c r="L166" s="136"/>
      <c r="M166" s="146"/>
      <c r="N166" s="136"/>
      <c r="O166" s="148"/>
      <c r="P166" s="132"/>
      <c r="Q166" s="148"/>
      <c r="S166" s="98">
        <f>IFERROR(SUM(Beräkning!A166,Beräkning!B166,Beräkning!E166,Beräkning!H166)-Beräkning!L166+AG166-(IF($J166=Blad3!$B$4,Beräkning!O166,0)),0)</f>
        <v>0</v>
      </c>
      <c r="T166" s="99">
        <f>IFERROR(SUM(Beräkning!C166,Beräkning!F166,Beräkning!I166)-Beräkning!M166+AH166-(IF($J166=Blad3!$B$4,Beräkning!P166,0)),0)</f>
        <v>0</v>
      </c>
      <c r="U166" s="100">
        <f>IFERROR(SUM(Beräkning!D166,Beräkning!G166,Beräkning!J166)-Beräkning!N166+AI166-(IF($J166=Blad3!$B$4,Beräkning!Q166,0)),0)</f>
        <v>0</v>
      </c>
      <c r="V166" s="34"/>
      <c r="W166" s="103" t="e">
        <f>Beräkning!B166+Beräkning!E166+Beräkning!H166+Beräkning!A166</f>
        <v>#N/A</v>
      </c>
      <c r="X166" s="28">
        <f>Beräkning!C166+Beräkning!F166+Beräkning!I166</f>
        <v>0</v>
      </c>
      <c r="Y166" s="104">
        <f>Beräkning!D166+Beräkning!G166+Beräkning!J166</f>
        <v>0</v>
      </c>
      <c r="Z166" s="107">
        <f>IFERROR(-(Beräkning!L166+(IF($J166=Blad3!$B$4,Beräkning!O166,0))),0)</f>
        <v>0</v>
      </c>
      <c r="AA166" s="108">
        <f>IFERROR(-(Beräkning!M166+(IF($J166=Blad3!$B$4,Beräkning!P166,0))),0)</f>
        <v>0</v>
      </c>
      <c r="AB166" s="109">
        <f>IFERROR(-(Beräkning!N166+(IF($J166=Blad3!$B$4,Beräkning!Q166,0))),0)</f>
        <v>0</v>
      </c>
      <c r="AC166" s="105">
        <f>(IF($J166=Blad3!$B$5,Beräkning!O166,0))</f>
        <v>0</v>
      </c>
      <c r="AD166" s="27">
        <f>(IF($J166=Blad3!$B$5,Beräkning!P166,0))</f>
        <v>0</v>
      </c>
      <c r="AE166" s="106">
        <f>(IF($J166=Blad3!$B$5,Beräkning!Q166,0))</f>
        <v>0</v>
      </c>
      <c r="AF166" s="34"/>
      <c r="AG166" s="140"/>
      <c r="AH166" s="141"/>
      <c r="AI166" s="142"/>
      <c r="AJ166" s="34"/>
      <c r="AK166" s="34"/>
      <c r="AL166" s="34"/>
      <c r="AM166" s="34"/>
    </row>
    <row r="167" spans="1:39" x14ac:dyDescent="0.3">
      <c r="A167" s="150">
        <v>158</v>
      </c>
      <c r="B167" s="132"/>
      <c r="C167" s="136"/>
      <c r="D167" s="95" cm="1">
        <f t="array" ref="D167">IFERROR(INDEX(Grunddata!$E$3:$E$49,MATCH(B167,Grunddata!$C$3:$C$49,0),0),0)</f>
        <v>0</v>
      </c>
      <c r="E167" s="95">
        <f t="shared" si="4"/>
        <v>0</v>
      </c>
      <c r="F167" s="132"/>
      <c r="G167" s="134">
        <f t="shared" si="9"/>
        <v>0</v>
      </c>
      <c r="H167" s="27" cm="1">
        <f t="array" ref="H167">IFERROR(INDEX(Grunddata!$L$3:$L$49,MATCH(B167,Grunddata!$C$3:$C$49,0),0),0)</f>
        <v>0</v>
      </c>
      <c r="I167" s="27">
        <f t="shared" si="10"/>
        <v>0</v>
      </c>
      <c r="J167" s="137"/>
      <c r="K167" s="34"/>
      <c r="L167" s="136"/>
      <c r="M167" s="146"/>
      <c r="N167" s="136"/>
      <c r="O167" s="148"/>
      <c r="P167" s="132"/>
      <c r="Q167" s="148"/>
      <c r="S167" s="98">
        <f>IFERROR(SUM(Beräkning!A167,Beräkning!B167,Beräkning!E167,Beräkning!H167)-Beräkning!L167+AG167-(IF($J167=Blad3!$B$4,Beräkning!O167,0)),0)</f>
        <v>0</v>
      </c>
      <c r="T167" s="99">
        <f>IFERROR(SUM(Beräkning!C167,Beräkning!F167,Beräkning!I167)-Beräkning!M167+AH167-(IF($J167=Blad3!$B$4,Beräkning!P167,0)),0)</f>
        <v>0</v>
      </c>
      <c r="U167" s="100">
        <f>IFERROR(SUM(Beräkning!D167,Beräkning!G167,Beräkning!J167)-Beräkning!N167+AI167-(IF($J167=Blad3!$B$4,Beräkning!Q167,0)),0)</f>
        <v>0</v>
      </c>
      <c r="V167" s="34"/>
      <c r="W167" s="103" t="e">
        <f>Beräkning!B167+Beräkning!E167+Beräkning!H167+Beräkning!A167</f>
        <v>#N/A</v>
      </c>
      <c r="X167" s="28">
        <f>Beräkning!C167+Beräkning!F167+Beräkning!I167</f>
        <v>0</v>
      </c>
      <c r="Y167" s="104">
        <f>Beräkning!D167+Beräkning!G167+Beräkning!J167</f>
        <v>0</v>
      </c>
      <c r="Z167" s="107">
        <f>IFERROR(-(Beräkning!L167+(IF($J167=Blad3!$B$4,Beräkning!O167,0))),0)</f>
        <v>0</v>
      </c>
      <c r="AA167" s="108">
        <f>IFERROR(-(Beräkning!M167+(IF($J167=Blad3!$B$4,Beräkning!P167,0))),0)</f>
        <v>0</v>
      </c>
      <c r="AB167" s="109">
        <f>IFERROR(-(Beräkning!N167+(IF($J167=Blad3!$B$4,Beräkning!Q167,0))),0)</f>
        <v>0</v>
      </c>
      <c r="AC167" s="105">
        <f>(IF($J167=Blad3!$B$5,Beräkning!O167,0))</f>
        <v>0</v>
      </c>
      <c r="AD167" s="27">
        <f>(IF($J167=Blad3!$B$5,Beräkning!P167,0))</f>
        <v>0</v>
      </c>
      <c r="AE167" s="106">
        <f>(IF($J167=Blad3!$B$5,Beräkning!Q167,0))</f>
        <v>0</v>
      </c>
      <c r="AF167" s="34"/>
      <c r="AG167" s="140"/>
      <c r="AH167" s="141"/>
      <c r="AI167" s="142"/>
      <c r="AJ167" s="34"/>
      <c r="AK167" s="34"/>
      <c r="AL167" s="34"/>
      <c r="AM167" s="34"/>
    </row>
    <row r="168" spans="1:39" x14ac:dyDescent="0.3">
      <c r="A168" s="150">
        <v>159</v>
      </c>
      <c r="B168" s="132"/>
      <c r="C168" s="136"/>
      <c r="D168" s="95" cm="1">
        <f t="array" ref="D168">IFERROR(INDEX(Grunddata!$E$3:$E$49,MATCH(B168,Grunddata!$C$3:$C$49,0),0),0)</f>
        <v>0</v>
      </c>
      <c r="E168" s="95">
        <f t="shared" si="4"/>
        <v>0</v>
      </c>
      <c r="F168" s="132"/>
      <c r="G168" s="134">
        <f t="shared" si="9"/>
        <v>0</v>
      </c>
      <c r="H168" s="27" cm="1">
        <f t="array" ref="H168">IFERROR(INDEX(Grunddata!$L$3:$L$49,MATCH(B168,Grunddata!$C$3:$C$49,0),0),0)</f>
        <v>0</v>
      </c>
      <c r="I168" s="27">
        <f t="shared" si="10"/>
        <v>0</v>
      </c>
      <c r="J168" s="137"/>
      <c r="K168" s="34"/>
      <c r="L168" s="136"/>
      <c r="M168" s="146"/>
      <c r="N168" s="136"/>
      <c r="O168" s="148"/>
      <c r="P168" s="132"/>
      <c r="Q168" s="148"/>
      <c r="S168" s="98">
        <f>IFERROR(SUM(Beräkning!A168,Beräkning!B168,Beräkning!E168,Beräkning!H168)-Beräkning!L168+AG168-(IF($J168=Blad3!$B$4,Beräkning!O168,0)),0)</f>
        <v>0</v>
      </c>
      <c r="T168" s="99">
        <f>IFERROR(SUM(Beräkning!C168,Beräkning!F168,Beräkning!I168)-Beräkning!M168+AH168-(IF($J168=Blad3!$B$4,Beräkning!P168,0)),0)</f>
        <v>0</v>
      </c>
      <c r="U168" s="100">
        <f>IFERROR(SUM(Beräkning!D168,Beräkning!G168,Beräkning!J168)-Beräkning!N168+AI168-(IF($J168=Blad3!$B$4,Beräkning!Q168,0)),0)</f>
        <v>0</v>
      </c>
      <c r="V168" s="34"/>
      <c r="W168" s="103" t="e">
        <f>Beräkning!B168+Beräkning!E168+Beräkning!H168+Beräkning!A168</f>
        <v>#N/A</v>
      </c>
      <c r="X168" s="28">
        <f>Beräkning!C168+Beräkning!F168+Beräkning!I168</f>
        <v>0</v>
      </c>
      <c r="Y168" s="104">
        <f>Beräkning!D168+Beräkning!G168+Beräkning!J168</f>
        <v>0</v>
      </c>
      <c r="Z168" s="107">
        <f>IFERROR(-(Beräkning!L168+(IF($J168=Blad3!$B$4,Beräkning!O168,0))),0)</f>
        <v>0</v>
      </c>
      <c r="AA168" s="108">
        <f>IFERROR(-(Beräkning!M168+(IF($J168=Blad3!$B$4,Beräkning!P168,0))),0)</f>
        <v>0</v>
      </c>
      <c r="AB168" s="109">
        <f>IFERROR(-(Beräkning!N168+(IF($J168=Blad3!$B$4,Beräkning!Q168,0))),0)</f>
        <v>0</v>
      </c>
      <c r="AC168" s="105">
        <f>(IF($J168=Blad3!$B$5,Beräkning!O168,0))</f>
        <v>0</v>
      </c>
      <c r="AD168" s="27">
        <f>(IF($J168=Blad3!$B$5,Beräkning!P168,0))</f>
        <v>0</v>
      </c>
      <c r="AE168" s="106">
        <f>(IF($J168=Blad3!$B$5,Beräkning!Q168,0))</f>
        <v>0</v>
      </c>
      <c r="AF168" s="34"/>
      <c r="AG168" s="140"/>
      <c r="AH168" s="141"/>
      <c r="AI168" s="142"/>
      <c r="AJ168" s="34"/>
      <c r="AK168" s="34"/>
      <c r="AL168" s="34"/>
      <c r="AM168" s="34"/>
    </row>
    <row r="169" spans="1:39" x14ac:dyDescent="0.3">
      <c r="A169" s="150">
        <v>160</v>
      </c>
      <c r="B169" s="132"/>
      <c r="C169" s="136"/>
      <c r="D169" s="95" cm="1">
        <f t="array" ref="D169">IFERROR(INDEX(Grunddata!$E$3:$E$49,MATCH(B169,Grunddata!$C$3:$C$49,0),0),0)</f>
        <v>0</v>
      </c>
      <c r="E169" s="95">
        <f t="shared" si="4"/>
        <v>0</v>
      </c>
      <c r="F169" s="132"/>
      <c r="G169" s="134">
        <f t="shared" si="9"/>
        <v>0</v>
      </c>
      <c r="H169" s="27" cm="1">
        <f t="array" ref="H169">IFERROR(INDEX(Grunddata!$L$3:$L$49,MATCH(B169,Grunddata!$C$3:$C$49,0),0),0)</f>
        <v>0</v>
      </c>
      <c r="I169" s="27">
        <f t="shared" si="10"/>
        <v>0</v>
      </c>
      <c r="J169" s="137"/>
      <c r="K169" s="34"/>
      <c r="L169" s="136"/>
      <c r="M169" s="146"/>
      <c r="N169" s="136"/>
      <c r="O169" s="148"/>
      <c r="P169" s="132"/>
      <c r="Q169" s="148"/>
      <c r="S169" s="98">
        <f>IFERROR(SUM(Beräkning!A169,Beräkning!B169,Beräkning!E169,Beräkning!H169)-Beräkning!L169+AG169-(IF($J169=Blad3!$B$4,Beräkning!O169,0)),0)</f>
        <v>0</v>
      </c>
      <c r="T169" s="99">
        <f>IFERROR(SUM(Beräkning!C169,Beräkning!F169,Beräkning!I169)-Beräkning!M169+AH169-(IF($J169=Blad3!$B$4,Beräkning!P169,0)),0)</f>
        <v>0</v>
      </c>
      <c r="U169" s="100">
        <f>IFERROR(SUM(Beräkning!D169,Beräkning!G169,Beräkning!J169)-Beräkning!N169+AI169-(IF($J169=Blad3!$B$4,Beräkning!Q169,0)),0)</f>
        <v>0</v>
      </c>
      <c r="V169" s="34"/>
      <c r="W169" s="103" t="e">
        <f>Beräkning!B169+Beräkning!E169+Beräkning!H169+Beräkning!A169</f>
        <v>#N/A</v>
      </c>
      <c r="X169" s="28">
        <f>Beräkning!C169+Beräkning!F169+Beräkning!I169</f>
        <v>0</v>
      </c>
      <c r="Y169" s="104">
        <f>Beräkning!D169+Beräkning!G169+Beräkning!J169</f>
        <v>0</v>
      </c>
      <c r="Z169" s="107">
        <f>IFERROR(-(Beräkning!L169+(IF($J169=Blad3!$B$4,Beräkning!O169,0))),0)</f>
        <v>0</v>
      </c>
      <c r="AA169" s="108">
        <f>IFERROR(-(Beräkning!M169+(IF($J169=Blad3!$B$4,Beräkning!P169,0))),0)</f>
        <v>0</v>
      </c>
      <c r="AB169" s="109">
        <f>IFERROR(-(Beräkning!N169+(IF($J169=Blad3!$B$4,Beräkning!Q169,0))),0)</f>
        <v>0</v>
      </c>
      <c r="AC169" s="105">
        <f>(IF($J169=Blad3!$B$5,Beräkning!O169,0))</f>
        <v>0</v>
      </c>
      <c r="AD169" s="27">
        <f>(IF($J169=Blad3!$B$5,Beräkning!P169,0))</f>
        <v>0</v>
      </c>
      <c r="AE169" s="106">
        <f>(IF($J169=Blad3!$B$5,Beräkning!Q169,0))</f>
        <v>0</v>
      </c>
      <c r="AF169" s="34"/>
      <c r="AG169" s="140"/>
      <c r="AH169" s="141"/>
      <c r="AI169" s="142"/>
      <c r="AJ169" s="34"/>
      <c r="AK169" s="34"/>
      <c r="AL169" s="34"/>
      <c r="AM169" s="34"/>
    </row>
    <row r="170" spans="1:39" x14ac:dyDescent="0.3">
      <c r="A170" s="150">
        <v>161</v>
      </c>
      <c r="B170" s="132"/>
      <c r="C170" s="136"/>
      <c r="D170" s="95" cm="1">
        <f t="array" ref="D170">IFERROR(INDEX(Grunddata!$E$3:$E$49,MATCH(B170,Grunddata!$C$3:$C$49,0),0),0)</f>
        <v>0</v>
      </c>
      <c r="E170" s="95">
        <f>D170/1000*C170</f>
        <v>0</v>
      </c>
      <c r="F170" s="132"/>
      <c r="G170" s="134">
        <f t="shared" si="9"/>
        <v>0</v>
      </c>
      <c r="H170" s="27" cm="1">
        <f t="array" ref="H170">IFERROR(INDEX(Grunddata!$L$3:$L$49,MATCH(B170,Grunddata!$C$3:$C$49,0),0),0)</f>
        <v>0</v>
      </c>
      <c r="I170" s="27">
        <f t="shared" si="10"/>
        <v>0</v>
      </c>
      <c r="J170" s="137"/>
      <c r="K170" s="34"/>
      <c r="L170" s="136"/>
      <c r="M170" s="146"/>
      <c r="N170" s="136"/>
      <c r="O170" s="148"/>
      <c r="P170" s="132"/>
      <c r="Q170" s="148"/>
      <c r="S170" s="98">
        <f>IFERROR(SUM(Beräkning!A170,Beräkning!B170,Beräkning!E170,Beräkning!H170)-Beräkning!L170+AG170-(IF($J170=Blad3!$B$4,Beräkning!O170,0)),0)</f>
        <v>0</v>
      </c>
      <c r="T170" s="99">
        <f>IFERROR(SUM(Beräkning!C170,Beräkning!F170,Beräkning!I170)-Beräkning!M170+AH170-(IF($J170=Blad3!$B$4,Beräkning!P170,0)),0)</f>
        <v>0</v>
      </c>
      <c r="U170" s="100">
        <f>IFERROR(SUM(Beräkning!D170,Beräkning!G170,Beräkning!J170)-Beräkning!N170+AI170-(IF($J170=Blad3!$B$4,Beräkning!Q170,0)),0)</f>
        <v>0</v>
      </c>
      <c r="V170" s="34"/>
      <c r="W170" s="103" t="e">
        <f>Beräkning!B170+Beräkning!E170+Beräkning!H170+Beräkning!A170</f>
        <v>#N/A</v>
      </c>
      <c r="X170" s="28">
        <f>Beräkning!C170+Beräkning!F170+Beräkning!I170</f>
        <v>0</v>
      </c>
      <c r="Y170" s="104">
        <f>Beräkning!D170+Beräkning!G170+Beräkning!J170</f>
        <v>0</v>
      </c>
      <c r="Z170" s="107">
        <f>IFERROR(-(Beräkning!L170+(IF($J170=Blad3!$B$4,Beräkning!O170,0))),0)</f>
        <v>0</v>
      </c>
      <c r="AA170" s="108">
        <f>IFERROR(-(Beräkning!M170+(IF($J170=Blad3!$B$4,Beräkning!P170,0))),0)</f>
        <v>0</v>
      </c>
      <c r="AB170" s="109">
        <f>IFERROR(-(Beräkning!N170+(IF($J170=Blad3!$B$4,Beräkning!Q170,0))),0)</f>
        <v>0</v>
      </c>
      <c r="AC170" s="105">
        <f>(IF($J170=Blad3!$B$5,Beräkning!O170,0))</f>
        <v>0</v>
      </c>
      <c r="AD170" s="27">
        <f>(IF($J170=Blad3!$B$5,Beräkning!P170,0))</f>
        <v>0</v>
      </c>
      <c r="AE170" s="106">
        <f>(IF($J170=Blad3!$B$5,Beräkning!Q170,0))</f>
        <v>0</v>
      </c>
      <c r="AF170" s="34"/>
      <c r="AG170" s="140"/>
      <c r="AH170" s="141"/>
      <c r="AI170" s="142"/>
      <c r="AJ170" s="34"/>
      <c r="AK170" s="34"/>
      <c r="AL170" s="34"/>
      <c r="AM170" s="34"/>
    </row>
    <row r="171" spans="1:39" x14ac:dyDescent="0.3">
      <c r="A171" s="150">
        <v>162</v>
      </c>
      <c r="B171" s="132"/>
      <c r="C171" s="136"/>
      <c r="D171" s="95" cm="1">
        <f t="array" ref="D171">IFERROR(INDEX(Grunddata!$E$3:$E$49,MATCH(B171,Grunddata!$C$3:$C$49,0),0),0)</f>
        <v>0</v>
      </c>
      <c r="E171" s="95">
        <f>D171/1000*C171</f>
        <v>0</v>
      </c>
      <c r="F171" s="132"/>
      <c r="G171" s="134">
        <f t="shared" si="9"/>
        <v>0</v>
      </c>
      <c r="H171" s="27" cm="1">
        <f t="array" ref="H171">IFERROR(INDEX(Grunddata!$L$3:$L$49,MATCH(B171,Grunddata!$C$3:$C$49,0),0),0)</f>
        <v>0</v>
      </c>
      <c r="I171" s="27">
        <f t="shared" si="10"/>
        <v>0</v>
      </c>
      <c r="J171" s="137"/>
      <c r="K171" s="34"/>
      <c r="L171" s="136"/>
      <c r="M171" s="146"/>
      <c r="N171" s="136"/>
      <c r="O171" s="148"/>
      <c r="P171" s="132"/>
      <c r="Q171" s="148"/>
      <c r="S171" s="98">
        <f>IFERROR(SUM(Beräkning!A171,Beräkning!B171,Beräkning!E171,Beräkning!H171)-Beräkning!L171+AG171-(IF($J171=Blad3!$B$4,Beräkning!O171,0)),0)</f>
        <v>0</v>
      </c>
      <c r="T171" s="99">
        <f>IFERROR(SUM(Beräkning!C171,Beräkning!F171,Beräkning!I171)-Beräkning!M171+AH171-(IF($J171=Blad3!$B$4,Beräkning!P171,0)),0)</f>
        <v>0</v>
      </c>
      <c r="U171" s="100">
        <f>IFERROR(SUM(Beräkning!D171,Beräkning!G171,Beräkning!J171)-Beräkning!N171+AI171-(IF($J171=Blad3!$B$4,Beräkning!Q171,0)),0)</f>
        <v>0</v>
      </c>
      <c r="V171" s="34"/>
      <c r="W171" s="103" t="e">
        <f>Beräkning!B171+Beräkning!E171+Beräkning!H171+Beräkning!A171</f>
        <v>#N/A</v>
      </c>
      <c r="X171" s="28">
        <f>Beräkning!C171+Beräkning!F171+Beräkning!I171</f>
        <v>0</v>
      </c>
      <c r="Y171" s="104">
        <f>Beräkning!D171+Beräkning!G171+Beräkning!J171</f>
        <v>0</v>
      </c>
      <c r="Z171" s="107">
        <f>IFERROR(-(Beräkning!L171+(IF($J171=Blad3!$B$4,Beräkning!O171,0))),0)</f>
        <v>0</v>
      </c>
      <c r="AA171" s="108">
        <f>IFERROR(-(Beräkning!M171+(IF($J171=Blad3!$B$4,Beräkning!P171,0))),0)</f>
        <v>0</v>
      </c>
      <c r="AB171" s="109">
        <f>IFERROR(-(Beräkning!N171+(IF($J171=Blad3!$B$4,Beräkning!Q171,0))),0)</f>
        <v>0</v>
      </c>
      <c r="AC171" s="105">
        <f>(IF($J171=Blad3!$B$5,Beräkning!O171,0))</f>
        <v>0</v>
      </c>
      <c r="AD171" s="27">
        <f>(IF($J171=Blad3!$B$5,Beräkning!P171,0))</f>
        <v>0</v>
      </c>
      <c r="AE171" s="106">
        <f>(IF($J171=Blad3!$B$5,Beräkning!Q171,0))</f>
        <v>0</v>
      </c>
      <c r="AF171" s="34"/>
      <c r="AG171" s="140"/>
      <c r="AH171" s="141"/>
      <c r="AI171" s="142"/>
      <c r="AJ171" s="34"/>
      <c r="AK171" s="34"/>
      <c r="AL171" s="34"/>
      <c r="AM171" s="34"/>
    </row>
    <row r="172" spans="1:39" x14ac:dyDescent="0.3">
      <c r="A172" s="150">
        <v>163</v>
      </c>
      <c r="B172" s="132"/>
      <c r="C172" s="136"/>
      <c r="D172" s="95" cm="1">
        <f t="array" ref="D172">IFERROR(INDEX(Grunddata!$E$3:$E$49,MATCH(B172,Grunddata!$C$3:$C$49,0),0),0)</f>
        <v>0</v>
      </c>
      <c r="E172" s="95">
        <f t="shared" si="4"/>
        <v>0</v>
      </c>
      <c r="F172" s="132"/>
      <c r="G172" s="134">
        <f t="shared" si="9"/>
        <v>0</v>
      </c>
      <c r="H172" s="27" cm="1">
        <f t="array" ref="H172">IFERROR(INDEX(Grunddata!$L$3:$L$49,MATCH(B172,Grunddata!$C$3:$C$49,0),0),0)</f>
        <v>0</v>
      </c>
      <c r="I172" s="27">
        <f t="shared" si="10"/>
        <v>0</v>
      </c>
      <c r="J172" s="137"/>
      <c r="K172" s="34"/>
      <c r="L172" s="136"/>
      <c r="M172" s="146"/>
      <c r="N172" s="136"/>
      <c r="O172" s="148"/>
      <c r="P172" s="132"/>
      <c r="Q172" s="148"/>
      <c r="S172" s="98">
        <f>IFERROR(SUM(Beräkning!A172,Beräkning!B172,Beräkning!E172,Beräkning!H172)-Beräkning!L172+AG172-(IF($J172=Blad3!$B$4,Beräkning!O172,0)),0)</f>
        <v>0</v>
      </c>
      <c r="T172" s="99">
        <f>IFERROR(SUM(Beräkning!C172,Beräkning!F172,Beräkning!I172)-Beräkning!M172+AH172-(IF($J172=Blad3!$B$4,Beräkning!P172,0)),0)</f>
        <v>0</v>
      </c>
      <c r="U172" s="100">
        <f>IFERROR(SUM(Beräkning!D172,Beräkning!G172,Beräkning!J172)-Beräkning!N172+AI172-(IF($J172=Blad3!$B$4,Beräkning!Q172,0)),0)</f>
        <v>0</v>
      </c>
      <c r="V172" s="34"/>
      <c r="W172" s="103" t="e">
        <f>Beräkning!B172+Beräkning!E172+Beräkning!H172+Beräkning!A172</f>
        <v>#N/A</v>
      </c>
      <c r="X172" s="28">
        <f>Beräkning!C172+Beräkning!F172+Beräkning!I172</f>
        <v>0</v>
      </c>
      <c r="Y172" s="104">
        <f>Beräkning!D172+Beräkning!G172+Beräkning!J172</f>
        <v>0</v>
      </c>
      <c r="Z172" s="107">
        <f>IFERROR(-(Beräkning!L172+(IF($J172=Blad3!$B$4,Beräkning!O172,0))),0)</f>
        <v>0</v>
      </c>
      <c r="AA172" s="108">
        <f>IFERROR(-(Beräkning!M172+(IF($J172=Blad3!$B$4,Beräkning!P172,0))),0)</f>
        <v>0</v>
      </c>
      <c r="AB172" s="109">
        <f>IFERROR(-(Beräkning!N172+(IF($J172=Blad3!$B$4,Beräkning!Q172,0))),0)</f>
        <v>0</v>
      </c>
      <c r="AC172" s="105">
        <f>(IF($J172=Blad3!$B$5,Beräkning!O172,0))</f>
        <v>0</v>
      </c>
      <c r="AD172" s="27">
        <f>(IF($J172=Blad3!$B$5,Beräkning!P172,0))</f>
        <v>0</v>
      </c>
      <c r="AE172" s="106">
        <f>(IF($J172=Blad3!$B$5,Beräkning!Q172,0))</f>
        <v>0</v>
      </c>
      <c r="AF172" s="34"/>
      <c r="AG172" s="140"/>
      <c r="AH172" s="141"/>
      <c r="AI172" s="142"/>
      <c r="AJ172" s="34"/>
      <c r="AK172" s="34"/>
      <c r="AL172" s="34"/>
      <c r="AM172" s="34"/>
    </row>
    <row r="173" spans="1:39" x14ac:dyDescent="0.3">
      <c r="A173" s="150">
        <v>164</v>
      </c>
      <c r="B173" s="132"/>
      <c r="C173" s="136"/>
      <c r="D173" s="95" cm="1">
        <f t="array" ref="D173">IFERROR(INDEX(Grunddata!$E$3:$E$49,MATCH(B173,Grunddata!$C$3:$C$49,0),0),0)</f>
        <v>0</v>
      </c>
      <c r="E173" s="95">
        <f t="shared" si="4"/>
        <v>0</v>
      </c>
      <c r="F173" s="132"/>
      <c r="G173" s="134">
        <f t="shared" si="9"/>
        <v>0</v>
      </c>
      <c r="H173" s="27" cm="1">
        <f t="array" ref="H173">IFERROR(INDEX(Grunddata!$L$3:$L$49,MATCH(B173,Grunddata!$C$3:$C$49,0),0),0)</f>
        <v>0</v>
      </c>
      <c r="I173" s="27">
        <f t="shared" si="10"/>
        <v>0</v>
      </c>
      <c r="J173" s="137"/>
      <c r="K173" s="34"/>
      <c r="L173" s="136"/>
      <c r="M173" s="146"/>
      <c r="N173" s="136"/>
      <c r="O173" s="148"/>
      <c r="P173" s="132"/>
      <c r="Q173" s="148"/>
      <c r="S173" s="98">
        <f>IFERROR(SUM(Beräkning!A173,Beräkning!B173,Beräkning!E173,Beräkning!H173)-Beräkning!L173+AG173-(IF($J173=Blad3!$B$4,Beräkning!O173,0)),0)</f>
        <v>0</v>
      </c>
      <c r="T173" s="99">
        <f>IFERROR(SUM(Beräkning!C173,Beräkning!F173,Beräkning!I173)-Beräkning!M173+AH173-(IF($J173=Blad3!$B$4,Beräkning!P173,0)),0)</f>
        <v>0</v>
      </c>
      <c r="U173" s="100">
        <f>IFERROR(SUM(Beräkning!D173,Beräkning!G173,Beräkning!J173)-Beräkning!N173+AI173-(IF($J173=Blad3!$B$4,Beräkning!Q173,0)),0)</f>
        <v>0</v>
      </c>
      <c r="V173" s="34"/>
      <c r="W173" s="103" t="e">
        <f>Beräkning!B173+Beräkning!E173+Beräkning!H173+Beräkning!A173</f>
        <v>#N/A</v>
      </c>
      <c r="X173" s="28">
        <f>Beräkning!C173+Beräkning!F173+Beräkning!I173</f>
        <v>0</v>
      </c>
      <c r="Y173" s="104">
        <f>Beräkning!D173+Beräkning!G173+Beräkning!J173</f>
        <v>0</v>
      </c>
      <c r="Z173" s="107">
        <f>IFERROR(-(Beräkning!L173+(IF($J173=Blad3!$B$4,Beräkning!O173,0))),0)</f>
        <v>0</v>
      </c>
      <c r="AA173" s="108">
        <f>IFERROR(-(Beräkning!M173+(IF($J173=Blad3!$B$4,Beräkning!P173,0))),0)</f>
        <v>0</v>
      </c>
      <c r="AB173" s="109">
        <f>IFERROR(-(Beräkning!N173+(IF($J173=Blad3!$B$4,Beräkning!Q173,0))),0)</f>
        <v>0</v>
      </c>
      <c r="AC173" s="105">
        <f>(IF($J173=Blad3!$B$5,Beräkning!O173,0))</f>
        <v>0</v>
      </c>
      <c r="AD173" s="27">
        <f>(IF($J173=Blad3!$B$5,Beräkning!P173,0))</f>
        <v>0</v>
      </c>
      <c r="AE173" s="106">
        <f>(IF($J173=Blad3!$B$5,Beräkning!Q173,0))</f>
        <v>0</v>
      </c>
      <c r="AF173" s="34"/>
      <c r="AG173" s="140"/>
      <c r="AH173" s="141"/>
      <c r="AI173" s="142"/>
      <c r="AJ173" s="34"/>
      <c r="AK173" s="34"/>
      <c r="AL173" s="34"/>
      <c r="AM173" s="34"/>
    </row>
    <row r="174" spans="1:39" x14ac:dyDescent="0.3">
      <c r="A174" s="150">
        <v>165</v>
      </c>
      <c r="B174" s="132"/>
      <c r="C174" s="136"/>
      <c r="D174" s="95" cm="1">
        <f t="array" ref="D174">IFERROR(INDEX(Grunddata!$E$3:$E$49,MATCH(B174,Grunddata!$C$3:$C$49,0),0),0)</f>
        <v>0</v>
      </c>
      <c r="E174" s="95">
        <f t="shared" si="4"/>
        <v>0</v>
      </c>
      <c r="F174" s="132"/>
      <c r="G174" s="134">
        <f t="shared" si="9"/>
        <v>0</v>
      </c>
      <c r="H174" s="27" cm="1">
        <f t="array" ref="H174">IFERROR(INDEX(Grunddata!$L$3:$L$49,MATCH(B174,Grunddata!$C$3:$C$49,0),0),0)</f>
        <v>0</v>
      </c>
      <c r="I174" s="27">
        <f t="shared" si="10"/>
        <v>0</v>
      </c>
      <c r="J174" s="137"/>
      <c r="K174" s="34"/>
      <c r="L174" s="136"/>
      <c r="M174" s="146"/>
      <c r="N174" s="136"/>
      <c r="O174" s="148"/>
      <c r="P174" s="132"/>
      <c r="Q174" s="148"/>
      <c r="S174" s="98">
        <f>IFERROR(SUM(Beräkning!A174,Beräkning!B174,Beräkning!E174,Beräkning!H174)-Beräkning!L174+AG174-(IF($J174=Blad3!$B$4,Beräkning!O174,0)),0)</f>
        <v>0</v>
      </c>
      <c r="T174" s="99">
        <f>IFERROR(SUM(Beräkning!C174,Beräkning!F174,Beräkning!I174)-Beräkning!M174+AH174-(IF($J174=Blad3!$B$4,Beräkning!P174,0)),0)</f>
        <v>0</v>
      </c>
      <c r="U174" s="100">
        <f>IFERROR(SUM(Beräkning!D174,Beräkning!G174,Beräkning!J174)-Beräkning!N174+AI174-(IF($J174=Blad3!$B$4,Beräkning!Q174,0)),0)</f>
        <v>0</v>
      </c>
      <c r="V174" s="34"/>
      <c r="W174" s="103" t="e">
        <f>Beräkning!B174+Beräkning!E174+Beräkning!H174+Beräkning!A174</f>
        <v>#N/A</v>
      </c>
      <c r="X174" s="28">
        <f>Beräkning!C174+Beräkning!F174+Beräkning!I174</f>
        <v>0</v>
      </c>
      <c r="Y174" s="104">
        <f>Beräkning!D174+Beräkning!G174+Beräkning!J174</f>
        <v>0</v>
      </c>
      <c r="Z174" s="107">
        <f>IFERROR(-(Beräkning!L174+(IF($J174=Blad3!$B$4,Beräkning!O174,0))),0)</f>
        <v>0</v>
      </c>
      <c r="AA174" s="108">
        <f>IFERROR(-(Beräkning!M174+(IF($J174=Blad3!$B$4,Beräkning!P174,0))),0)</f>
        <v>0</v>
      </c>
      <c r="AB174" s="109">
        <f>IFERROR(-(Beräkning!N174+(IF($J174=Blad3!$B$4,Beräkning!Q174,0))),0)</f>
        <v>0</v>
      </c>
      <c r="AC174" s="105">
        <f>(IF($J174=Blad3!$B$5,Beräkning!O174,0))</f>
        <v>0</v>
      </c>
      <c r="AD174" s="27">
        <f>(IF($J174=Blad3!$B$5,Beräkning!P174,0))</f>
        <v>0</v>
      </c>
      <c r="AE174" s="106">
        <f>(IF($J174=Blad3!$B$5,Beräkning!Q174,0))</f>
        <v>0</v>
      </c>
      <c r="AF174" s="34"/>
      <c r="AG174" s="140"/>
      <c r="AH174" s="141"/>
      <c r="AI174" s="142"/>
      <c r="AJ174" s="34"/>
      <c r="AK174" s="34"/>
      <c r="AL174" s="34"/>
      <c r="AM174" s="34"/>
    </row>
    <row r="175" spans="1:39" x14ac:dyDescent="0.3">
      <c r="A175" s="150">
        <v>166</v>
      </c>
      <c r="B175" s="132"/>
      <c r="C175" s="136"/>
      <c r="D175" s="95" cm="1">
        <f t="array" ref="D175">IFERROR(INDEX(Grunddata!$E$3:$E$49,MATCH(B175,Grunddata!$C$3:$C$49,0),0),0)</f>
        <v>0</v>
      </c>
      <c r="E175" s="95">
        <f t="shared" si="4"/>
        <v>0</v>
      </c>
      <c r="F175" s="132"/>
      <c r="G175" s="134">
        <f t="shared" si="9"/>
        <v>0</v>
      </c>
      <c r="H175" s="27" cm="1">
        <f t="array" ref="H175">IFERROR(INDEX(Grunddata!$L$3:$L$49,MATCH(B175,Grunddata!$C$3:$C$49,0),0),0)</f>
        <v>0</v>
      </c>
      <c r="I175" s="27">
        <f t="shared" si="10"/>
        <v>0</v>
      </c>
      <c r="J175" s="137"/>
      <c r="K175" s="34"/>
      <c r="L175" s="136"/>
      <c r="M175" s="146"/>
      <c r="N175" s="136"/>
      <c r="O175" s="148"/>
      <c r="P175" s="132"/>
      <c r="Q175" s="148"/>
      <c r="S175" s="98">
        <f>IFERROR(SUM(Beräkning!A175,Beräkning!B175,Beräkning!E175,Beräkning!H175)-Beräkning!L175+AG175-(IF($J175=Blad3!$B$4,Beräkning!O175,0)),0)</f>
        <v>0</v>
      </c>
      <c r="T175" s="99">
        <f>IFERROR(SUM(Beräkning!C175,Beräkning!F175,Beräkning!I175)-Beräkning!M175+AH175-(IF($J175=Blad3!$B$4,Beräkning!P175,0)),0)</f>
        <v>0</v>
      </c>
      <c r="U175" s="100">
        <f>IFERROR(SUM(Beräkning!D175,Beräkning!G175,Beräkning!J175)-Beräkning!N175+AI175-(IF($J175=Blad3!$B$4,Beräkning!Q175,0)),0)</f>
        <v>0</v>
      </c>
      <c r="V175" s="34"/>
      <c r="W175" s="103" t="e">
        <f>Beräkning!B175+Beräkning!E175+Beräkning!H175+Beräkning!A175</f>
        <v>#N/A</v>
      </c>
      <c r="X175" s="28">
        <f>Beräkning!C175+Beräkning!F175+Beräkning!I175</f>
        <v>0</v>
      </c>
      <c r="Y175" s="104">
        <f>Beräkning!D175+Beräkning!G175+Beräkning!J175</f>
        <v>0</v>
      </c>
      <c r="Z175" s="107">
        <f>IFERROR(-(Beräkning!L175+(IF($J175=Blad3!$B$4,Beräkning!O175,0))),0)</f>
        <v>0</v>
      </c>
      <c r="AA175" s="108">
        <f>IFERROR(-(Beräkning!M175+(IF($J175=Blad3!$B$4,Beräkning!P175,0))),0)</f>
        <v>0</v>
      </c>
      <c r="AB175" s="109">
        <f>IFERROR(-(Beräkning!N175+(IF($J175=Blad3!$B$4,Beräkning!Q175,0))),0)</f>
        <v>0</v>
      </c>
      <c r="AC175" s="105">
        <f>(IF($J175=Blad3!$B$5,Beräkning!O175,0))</f>
        <v>0</v>
      </c>
      <c r="AD175" s="27">
        <f>(IF($J175=Blad3!$B$5,Beräkning!P175,0))</f>
        <v>0</v>
      </c>
      <c r="AE175" s="106">
        <f>(IF($J175=Blad3!$B$5,Beräkning!Q175,0))</f>
        <v>0</v>
      </c>
      <c r="AF175" s="34"/>
      <c r="AG175" s="140"/>
      <c r="AH175" s="141"/>
      <c r="AI175" s="142"/>
      <c r="AJ175" s="34"/>
      <c r="AK175" s="34"/>
      <c r="AL175" s="34"/>
      <c r="AM175" s="34"/>
    </row>
    <row r="176" spans="1:39" x14ac:dyDescent="0.3">
      <c r="A176" s="150">
        <v>167</v>
      </c>
      <c r="B176" s="132"/>
      <c r="C176" s="136"/>
      <c r="D176" s="95" cm="1">
        <f t="array" ref="D176">IFERROR(INDEX(Grunddata!$E$3:$E$49,MATCH(B176,Grunddata!$C$3:$C$49,0),0),0)</f>
        <v>0</v>
      </c>
      <c r="E176" s="95">
        <f t="shared" si="4"/>
        <v>0</v>
      </c>
      <c r="F176" s="132"/>
      <c r="G176" s="134">
        <f t="shared" si="9"/>
        <v>0</v>
      </c>
      <c r="H176" s="27" cm="1">
        <f t="array" ref="H176">IFERROR(INDEX(Grunddata!$L$3:$L$49,MATCH(B176,Grunddata!$C$3:$C$49,0),0),0)</f>
        <v>0</v>
      </c>
      <c r="I176" s="27">
        <f t="shared" si="10"/>
        <v>0</v>
      </c>
      <c r="J176" s="137"/>
      <c r="K176" s="34"/>
      <c r="L176" s="136"/>
      <c r="M176" s="146"/>
      <c r="N176" s="136"/>
      <c r="O176" s="148"/>
      <c r="P176" s="132"/>
      <c r="Q176" s="148"/>
      <c r="S176" s="98">
        <f>IFERROR(SUM(Beräkning!A176,Beräkning!B176,Beräkning!E176,Beräkning!H176)-Beräkning!L176+AG176-(IF($J176=Blad3!$B$4,Beräkning!O176,0)),0)</f>
        <v>0</v>
      </c>
      <c r="T176" s="99">
        <f>IFERROR(SUM(Beräkning!C176,Beräkning!F176,Beräkning!I176)-Beräkning!M176+AH176-(IF($J176=Blad3!$B$4,Beräkning!P176,0)),0)</f>
        <v>0</v>
      </c>
      <c r="U176" s="100">
        <f>IFERROR(SUM(Beräkning!D176,Beräkning!G176,Beräkning!J176)-Beräkning!N176+AI176-(IF($J176=Blad3!$B$4,Beräkning!Q176,0)),0)</f>
        <v>0</v>
      </c>
      <c r="V176" s="34"/>
      <c r="W176" s="103" t="e">
        <f>Beräkning!B176+Beräkning!E176+Beräkning!H176+Beräkning!A176</f>
        <v>#N/A</v>
      </c>
      <c r="X176" s="28">
        <f>Beräkning!C176+Beräkning!F176+Beräkning!I176</f>
        <v>0</v>
      </c>
      <c r="Y176" s="104">
        <f>Beräkning!D176+Beräkning!G176+Beräkning!J176</f>
        <v>0</v>
      </c>
      <c r="Z176" s="107">
        <f>IFERROR(-(Beräkning!L176+(IF($J176=Blad3!$B$4,Beräkning!O176,0))),0)</f>
        <v>0</v>
      </c>
      <c r="AA176" s="108">
        <f>IFERROR(-(Beräkning!M176+(IF($J176=Blad3!$B$4,Beräkning!P176,0))),0)</f>
        <v>0</v>
      </c>
      <c r="AB176" s="109">
        <f>IFERROR(-(Beräkning!N176+(IF($J176=Blad3!$B$4,Beräkning!Q176,0))),0)</f>
        <v>0</v>
      </c>
      <c r="AC176" s="105">
        <f>(IF($J176=Blad3!$B$5,Beräkning!O176,0))</f>
        <v>0</v>
      </c>
      <c r="AD176" s="27">
        <f>(IF($J176=Blad3!$B$5,Beräkning!P176,0))</f>
        <v>0</v>
      </c>
      <c r="AE176" s="106">
        <f>(IF($J176=Blad3!$B$5,Beräkning!Q176,0))</f>
        <v>0</v>
      </c>
      <c r="AF176" s="34"/>
      <c r="AG176" s="140"/>
      <c r="AH176" s="141"/>
      <c r="AI176" s="142"/>
      <c r="AJ176" s="34"/>
      <c r="AK176" s="34"/>
      <c r="AL176" s="34"/>
      <c r="AM176" s="34"/>
    </row>
    <row r="177" spans="1:39" x14ac:dyDescent="0.3">
      <c r="A177" s="150">
        <v>168</v>
      </c>
      <c r="B177" s="132"/>
      <c r="C177" s="136"/>
      <c r="D177" s="95" cm="1">
        <f t="array" ref="D177">IFERROR(INDEX(Grunddata!$E$3:$E$49,MATCH(B177,Grunddata!$C$3:$C$49,0),0),0)</f>
        <v>0</v>
      </c>
      <c r="E177" s="95">
        <f t="shared" si="4"/>
        <v>0</v>
      </c>
      <c r="F177" s="132"/>
      <c r="G177" s="134">
        <f t="shared" si="9"/>
        <v>0</v>
      </c>
      <c r="H177" s="27" cm="1">
        <f t="array" ref="H177">IFERROR(INDEX(Grunddata!$L$3:$L$49,MATCH(B177,Grunddata!$C$3:$C$49,0),0),0)</f>
        <v>0</v>
      </c>
      <c r="I177" s="27">
        <f t="shared" si="10"/>
        <v>0</v>
      </c>
      <c r="J177" s="137"/>
      <c r="K177" s="34"/>
      <c r="L177" s="136"/>
      <c r="M177" s="146"/>
      <c r="N177" s="136"/>
      <c r="O177" s="148"/>
      <c r="P177" s="132"/>
      <c r="Q177" s="148"/>
      <c r="S177" s="98">
        <f>IFERROR(SUM(Beräkning!A177,Beräkning!B177,Beräkning!E177,Beräkning!H177)-Beräkning!L177+AG177-(IF($J177=Blad3!$B$4,Beräkning!O177,0)),0)</f>
        <v>0</v>
      </c>
      <c r="T177" s="99">
        <f>IFERROR(SUM(Beräkning!C177,Beräkning!F177,Beräkning!I177)-Beräkning!M177+AH177-(IF($J177=Blad3!$B$4,Beräkning!P177,0)),0)</f>
        <v>0</v>
      </c>
      <c r="U177" s="100">
        <f>IFERROR(SUM(Beräkning!D177,Beräkning!G177,Beräkning!J177)-Beräkning!N177+AI177-(IF($J177=Blad3!$B$4,Beräkning!Q177,0)),0)</f>
        <v>0</v>
      </c>
      <c r="V177" s="34"/>
      <c r="W177" s="103" t="e">
        <f>Beräkning!B177+Beräkning!E177+Beräkning!H177+Beräkning!A177</f>
        <v>#N/A</v>
      </c>
      <c r="X177" s="28">
        <f>Beräkning!C177+Beräkning!F177+Beräkning!I177</f>
        <v>0</v>
      </c>
      <c r="Y177" s="104">
        <f>Beräkning!D177+Beräkning!G177+Beräkning!J177</f>
        <v>0</v>
      </c>
      <c r="Z177" s="107">
        <f>IFERROR(-(Beräkning!L177+(IF($J177=Blad3!$B$4,Beräkning!O177,0))),0)</f>
        <v>0</v>
      </c>
      <c r="AA177" s="108">
        <f>IFERROR(-(Beräkning!M177+(IF($J177=Blad3!$B$4,Beräkning!P177,0))),0)</f>
        <v>0</v>
      </c>
      <c r="AB177" s="109">
        <f>IFERROR(-(Beräkning!N177+(IF($J177=Blad3!$B$4,Beräkning!Q177,0))),0)</f>
        <v>0</v>
      </c>
      <c r="AC177" s="105">
        <f>(IF($J177=Blad3!$B$5,Beräkning!O177,0))</f>
        <v>0</v>
      </c>
      <c r="AD177" s="27">
        <f>(IF($J177=Blad3!$B$5,Beräkning!P177,0))</f>
        <v>0</v>
      </c>
      <c r="AE177" s="106">
        <f>(IF($J177=Blad3!$B$5,Beräkning!Q177,0))</f>
        <v>0</v>
      </c>
      <c r="AF177" s="34"/>
      <c r="AG177" s="140"/>
      <c r="AH177" s="141"/>
      <c r="AI177" s="142"/>
      <c r="AJ177" s="34"/>
      <c r="AK177" s="34"/>
      <c r="AL177" s="34"/>
      <c r="AM177" s="34"/>
    </row>
    <row r="178" spans="1:39" x14ac:dyDescent="0.3">
      <c r="A178" s="150">
        <v>169</v>
      </c>
      <c r="B178" s="132"/>
      <c r="C178" s="136"/>
      <c r="D178" s="95" cm="1">
        <f t="array" ref="D178">IFERROR(INDEX(Grunddata!$E$3:$E$49,MATCH(B178,Grunddata!$C$3:$C$49,0),0),0)</f>
        <v>0</v>
      </c>
      <c r="E178" s="95">
        <f t="shared" si="4"/>
        <v>0</v>
      </c>
      <c r="F178" s="132"/>
      <c r="G178" s="134">
        <f t="shared" si="9"/>
        <v>0</v>
      </c>
      <c r="H178" s="27" cm="1">
        <f t="array" ref="H178">IFERROR(INDEX(Grunddata!$L$3:$L$49,MATCH(B178,Grunddata!$C$3:$C$49,0),0),0)</f>
        <v>0</v>
      </c>
      <c r="I178" s="27">
        <f t="shared" si="10"/>
        <v>0</v>
      </c>
      <c r="J178" s="137"/>
      <c r="K178" s="34"/>
      <c r="L178" s="136"/>
      <c r="M178" s="146"/>
      <c r="N178" s="136"/>
      <c r="O178" s="148"/>
      <c r="P178" s="132"/>
      <c r="Q178" s="148"/>
      <c r="S178" s="98">
        <f>IFERROR(SUM(Beräkning!A178,Beräkning!B178,Beräkning!E178,Beräkning!H178)-Beräkning!L178+AG178-(IF($J178=Blad3!$B$4,Beräkning!O178,0)),0)</f>
        <v>0</v>
      </c>
      <c r="T178" s="99">
        <f>IFERROR(SUM(Beräkning!C178,Beräkning!F178,Beräkning!I178)-Beräkning!M178+AH178-(IF($J178=Blad3!$B$4,Beräkning!P178,0)),0)</f>
        <v>0</v>
      </c>
      <c r="U178" s="100">
        <f>IFERROR(SUM(Beräkning!D178,Beräkning!G178,Beräkning!J178)-Beräkning!N178+AI178-(IF($J178=Blad3!$B$4,Beräkning!Q178,0)),0)</f>
        <v>0</v>
      </c>
      <c r="V178" s="34"/>
      <c r="W178" s="103" t="e">
        <f>Beräkning!B178+Beräkning!E178+Beräkning!H178+Beräkning!A178</f>
        <v>#N/A</v>
      </c>
      <c r="X178" s="28">
        <f>Beräkning!C178+Beräkning!F178+Beräkning!I178</f>
        <v>0</v>
      </c>
      <c r="Y178" s="104">
        <f>Beräkning!D178+Beräkning!G178+Beräkning!J178</f>
        <v>0</v>
      </c>
      <c r="Z178" s="107">
        <f>IFERROR(-(Beräkning!L178+(IF($J178=Blad3!$B$4,Beräkning!O178,0))),0)</f>
        <v>0</v>
      </c>
      <c r="AA178" s="108">
        <f>IFERROR(-(Beräkning!M178+(IF($J178=Blad3!$B$4,Beräkning!P178,0))),0)</f>
        <v>0</v>
      </c>
      <c r="AB178" s="109">
        <f>IFERROR(-(Beräkning!N178+(IF($J178=Blad3!$B$4,Beräkning!Q178,0))),0)</f>
        <v>0</v>
      </c>
      <c r="AC178" s="105">
        <f>(IF($J178=Blad3!$B$5,Beräkning!O178,0))</f>
        <v>0</v>
      </c>
      <c r="AD178" s="27">
        <f>(IF($J178=Blad3!$B$5,Beräkning!P178,0))</f>
        <v>0</v>
      </c>
      <c r="AE178" s="106">
        <f>(IF($J178=Blad3!$B$5,Beräkning!Q178,0))</f>
        <v>0</v>
      </c>
      <c r="AF178" s="34"/>
      <c r="AG178" s="140"/>
      <c r="AH178" s="141"/>
      <c r="AI178" s="142"/>
      <c r="AJ178" s="34"/>
      <c r="AK178" s="34"/>
      <c r="AL178" s="34"/>
      <c r="AM178" s="34"/>
    </row>
    <row r="179" spans="1:39" x14ac:dyDescent="0.3">
      <c r="A179" s="150">
        <v>170</v>
      </c>
      <c r="B179" s="132"/>
      <c r="C179" s="136"/>
      <c r="D179" s="95" cm="1">
        <f t="array" ref="D179">IFERROR(INDEX(Grunddata!$E$3:$E$49,MATCH(B179,Grunddata!$C$3:$C$49,0),0),0)</f>
        <v>0</v>
      </c>
      <c r="E179" s="95">
        <f t="shared" si="4"/>
        <v>0</v>
      </c>
      <c r="F179" s="132"/>
      <c r="G179" s="134">
        <f t="shared" si="9"/>
        <v>0</v>
      </c>
      <c r="H179" s="27" cm="1">
        <f t="array" ref="H179">IFERROR(INDEX(Grunddata!$L$3:$L$49,MATCH(B179,Grunddata!$C$3:$C$49,0),0),0)</f>
        <v>0</v>
      </c>
      <c r="I179" s="27">
        <f t="shared" si="10"/>
        <v>0</v>
      </c>
      <c r="J179" s="137"/>
      <c r="K179" s="34"/>
      <c r="L179" s="136"/>
      <c r="M179" s="146"/>
      <c r="N179" s="136"/>
      <c r="O179" s="148"/>
      <c r="P179" s="132"/>
      <c r="Q179" s="148"/>
      <c r="S179" s="98">
        <f>IFERROR(SUM(Beräkning!A179,Beräkning!B179,Beräkning!E179,Beräkning!H179)-Beräkning!L179+AG179-(IF($J179=Blad3!$B$4,Beräkning!O179,0)),0)</f>
        <v>0</v>
      </c>
      <c r="T179" s="99">
        <f>IFERROR(SUM(Beräkning!C179,Beräkning!F179,Beräkning!I179)-Beräkning!M179+AH179-(IF($J179=Blad3!$B$4,Beräkning!P179,0)),0)</f>
        <v>0</v>
      </c>
      <c r="U179" s="100">
        <f>IFERROR(SUM(Beräkning!D179,Beräkning!G179,Beräkning!J179)-Beräkning!N179+AI179-(IF($J179=Blad3!$B$4,Beräkning!Q179,0)),0)</f>
        <v>0</v>
      </c>
      <c r="V179" s="34"/>
      <c r="W179" s="103" t="e">
        <f>Beräkning!B179+Beräkning!E179+Beräkning!H179+Beräkning!A179</f>
        <v>#N/A</v>
      </c>
      <c r="X179" s="28">
        <f>Beräkning!C179+Beräkning!F179+Beräkning!I179</f>
        <v>0</v>
      </c>
      <c r="Y179" s="104">
        <f>Beräkning!D179+Beräkning!G179+Beräkning!J179</f>
        <v>0</v>
      </c>
      <c r="Z179" s="107">
        <f>IFERROR(-(Beräkning!L179+(IF($J179=Blad3!$B$4,Beräkning!O179,0))),0)</f>
        <v>0</v>
      </c>
      <c r="AA179" s="108">
        <f>IFERROR(-(Beräkning!M179+(IF($J179=Blad3!$B$4,Beräkning!P179,0))),0)</f>
        <v>0</v>
      </c>
      <c r="AB179" s="109">
        <f>IFERROR(-(Beräkning!N179+(IF($J179=Blad3!$B$4,Beräkning!Q179,0))),0)</f>
        <v>0</v>
      </c>
      <c r="AC179" s="105">
        <f>(IF($J179=Blad3!$B$5,Beräkning!O179,0))</f>
        <v>0</v>
      </c>
      <c r="AD179" s="27">
        <f>(IF($J179=Blad3!$B$5,Beräkning!P179,0))</f>
        <v>0</v>
      </c>
      <c r="AE179" s="106">
        <f>(IF($J179=Blad3!$B$5,Beräkning!Q179,0))</f>
        <v>0</v>
      </c>
      <c r="AF179" s="34"/>
      <c r="AG179" s="140"/>
      <c r="AH179" s="141"/>
      <c r="AI179" s="142"/>
      <c r="AJ179" s="34"/>
      <c r="AK179" s="34"/>
      <c r="AL179" s="34"/>
      <c r="AM179" s="34"/>
    </row>
    <row r="180" spans="1:39" x14ac:dyDescent="0.3">
      <c r="A180" s="150">
        <v>171</v>
      </c>
      <c r="B180" s="132"/>
      <c r="C180" s="136"/>
      <c r="D180" s="95" cm="1">
        <f t="array" ref="D180">IFERROR(INDEX(Grunddata!$E$3:$E$49,MATCH(B180,Grunddata!$C$3:$C$49,0),0),0)</f>
        <v>0</v>
      </c>
      <c r="E180" s="95">
        <f t="shared" si="4"/>
        <v>0</v>
      </c>
      <c r="F180" s="132"/>
      <c r="G180" s="134">
        <f t="shared" si="9"/>
        <v>0</v>
      </c>
      <c r="H180" s="27" cm="1">
        <f t="array" ref="H180">IFERROR(INDEX(Grunddata!$L$3:$L$49,MATCH(B180,Grunddata!$C$3:$C$49,0),0),0)</f>
        <v>0</v>
      </c>
      <c r="I180" s="27">
        <f t="shared" si="10"/>
        <v>0</v>
      </c>
      <c r="J180" s="137"/>
      <c r="K180" s="34"/>
      <c r="L180" s="136"/>
      <c r="M180" s="146"/>
      <c r="N180" s="136"/>
      <c r="O180" s="148"/>
      <c r="P180" s="132"/>
      <c r="Q180" s="148"/>
      <c r="S180" s="98">
        <f>IFERROR(SUM(Beräkning!A180,Beräkning!B180,Beräkning!E180,Beräkning!H180)-Beräkning!L180+AG180-(IF($J180=Blad3!$B$4,Beräkning!O180,0)),0)</f>
        <v>0</v>
      </c>
      <c r="T180" s="99">
        <f>IFERROR(SUM(Beräkning!C180,Beräkning!F180,Beräkning!I180)-Beräkning!M180+AH180-(IF($J180=Blad3!$B$4,Beräkning!P180,0)),0)</f>
        <v>0</v>
      </c>
      <c r="U180" s="100">
        <f>IFERROR(SUM(Beräkning!D180,Beräkning!G180,Beräkning!J180)-Beräkning!N180+AI180-(IF($J180=Blad3!$B$4,Beräkning!Q180,0)),0)</f>
        <v>0</v>
      </c>
      <c r="V180" s="34"/>
      <c r="W180" s="103" t="e">
        <f>Beräkning!B180+Beräkning!E180+Beräkning!H180+Beräkning!A180</f>
        <v>#N/A</v>
      </c>
      <c r="X180" s="28">
        <f>Beräkning!C180+Beräkning!F180+Beräkning!I180</f>
        <v>0</v>
      </c>
      <c r="Y180" s="104">
        <f>Beräkning!D180+Beräkning!G180+Beräkning!J180</f>
        <v>0</v>
      </c>
      <c r="Z180" s="107">
        <f>IFERROR(-(Beräkning!L180+(IF($J180=Blad3!$B$4,Beräkning!O180,0))),0)</f>
        <v>0</v>
      </c>
      <c r="AA180" s="108">
        <f>IFERROR(-(Beräkning!M180+(IF($J180=Blad3!$B$4,Beräkning!P180,0))),0)</f>
        <v>0</v>
      </c>
      <c r="AB180" s="109">
        <f>IFERROR(-(Beräkning!N180+(IF($J180=Blad3!$B$4,Beräkning!Q180,0))),0)</f>
        <v>0</v>
      </c>
      <c r="AC180" s="105">
        <f>(IF($J180=Blad3!$B$5,Beräkning!O180,0))</f>
        <v>0</v>
      </c>
      <c r="AD180" s="27">
        <f>(IF($J180=Blad3!$B$5,Beräkning!P180,0))</f>
        <v>0</v>
      </c>
      <c r="AE180" s="106">
        <f>(IF($J180=Blad3!$B$5,Beräkning!Q180,0))</f>
        <v>0</v>
      </c>
      <c r="AF180" s="34"/>
      <c r="AG180" s="140"/>
      <c r="AH180" s="141"/>
      <c r="AI180" s="142"/>
      <c r="AJ180" s="34"/>
      <c r="AK180" s="34"/>
      <c r="AL180" s="34"/>
      <c r="AM180" s="34"/>
    </row>
    <row r="181" spans="1:39" x14ac:dyDescent="0.3">
      <c r="A181" s="150">
        <v>172</v>
      </c>
      <c r="B181" s="132"/>
      <c r="C181" s="136"/>
      <c r="D181" s="95" cm="1">
        <f t="array" ref="D181">IFERROR(INDEX(Grunddata!$E$3:$E$49,MATCH(B181,Grunddata!$C$3:$C$49,0),0),0)</f>
        <v>0</v>
      </c>
      <c r="E181" s="95">
        <f t="shared" si="4"/>
        <v>0</v>
      </c>
      <c r="F181" s="132"/>
      <c r="G181" s="134">
        <f t="shared" si="9"/>
        <v>0</v>
      </c>
      <c r="H181" s="27" cm="1">
        <f t="array" ref="H181">IFERROR(INDEX(Grunddata!$L$3:$L$49,MATCH(B181,Grunddata!$C$3:$C$49,0),0),0)</f>
        <v>0</v>
      </c>
      <c r="I181" s="27">
        <f t="shared" si="10"/>
        <v>0</v>
      </c>
      <c r="J181" s="137"/>
      <c r="K181" s="34"/>
      <c r="L181" s="136"/>
      <c r="M181" s="146"/>
      <c r="N181" s="136"/>
      <c r="O181" s="148"/>
      <c r="P181" s="132"/>
      <c r="Q181" s="148"/>
      <c r="S181" s="98">
        <f>IFERROR(SUM(Beräkning!A181,Beräkning!B181,Beräkning!E181,Beräkning!H181)-Beräkning!L181+AG181-(IF($J181=Blad3!$B$4,Beräkning!O181,0)),0)</f>
        <v>0</v>
      </c>
      <c r="T181" s="99">
        <f>IFERROR(SUM(Beräkning!C181,Beräkning!F181,Beräkning!I181)-Beräkning!M181+AH181-(IF($J181=Blad3!$B$4,Beräkning!P181,0)),0)</f>
        <v>0</v>
      </c>
      <c r="U181" s="100">
        <f>IFERROR(SUM(Beräkning!D181,Beräkning!G181,Beräkning!J181)-Beräkning!N181+AI181-(IF($J181=Blad3!$B$4,Beräkning!Q181,0)),0)</f>
        <v>0</v>
      </c>
      <c r="V181" s="34"/>
      <c r="W181" s="103" t="e">
        <f>Beräkning!B181+Beräkning!E181+Beräkning!H181+Beräkning!A181</f>
        <v>#N/A</v>
      </c>
      <c r="X181" s="28">
        <f>Beräkning!C181+Beräkning!F181+Beräkning!I181</f>
        <v>0</v>
      </c>
      <c r="Y181" s="104">
        <f>Beräkning!D181+Beräkning!G181+Beräkning!J181</f>
        <v>0</v>
      </c>
      <c r="Z181" s="107">
        <f>IFERROR(-(Beräkning!L181+(IF($J181=Blad3!$B$4,Beräkning!O181,0))),0)</f>
        <v>0</v>
      </c>
      <c r="AA181" s="108">
        <f>IFERROR(-(Beräkning!M181+(IF($J181=Blad3!$B$4,Beräkning!P181,0))),0)</f>
        <v>0</v>
      </c>
      <c r="AB181" s="109">
        <f>IFERROR(-(Beräkning!N181+(IF($J181=Blad3!$B$4,Beräkning!Q181,0))),0)</f>
        <v>0</v>
      </c>
      <c r="AC181" s="105">
        <f>(IF($J181=Blad3!$B$5,Beräkning!O181,0))</f>
        <v>0</v>
      </c>
      <c r="AD181" s="27">
        <f>(IF($J181=Blad3!$B$5,Beräkning!P181,0))</f>
        <v>0</v>
      </c>
      <c r="AE181" s="106">
        <f>(IF($J181=Blad3!$B$5,Beräkning!Q181,0))</f>
        <v>0</v>
      </c>
      <c r="AF181" s="34"/>
      <c r="AG181" s="140"/>
      <c r="AH181" s="141"/>
      <c r="AI181" s="142"/>
      <c r="AJ181" s="34"/>
      <c r="AK181" s="34"/>
      <c r="AL181" s="34"/>
      <c r="AM181" s="34"/>
    </row>
    <row r="182" spans="1:39" x14ac:dyDescent="0.3">
      <c r="A182" s="150">
        <v>173</v>
      </c>
      <c r="B182" s="132"/>
      <c r="C182" s="136"/>
      <c r="D182" s="95" cm="1">
        <f t="array" ref="D182">IFERROR(INDEX(Grunddata!$E$3:$E$49,MATCH(B182,Grunddata!$C$3:$C$49,0),0),0)</f>
        <v>0</v>
      </c>
      <c r="E182" s="95">
        <f t="shared" si="4"/>
        <v>0</v>
      </c>
      <c r="F182" s="132"/>
      <c r="G182" s="134">
        <f t="shared" si="9"/>
        <v>0</v>
      </c>
      <c r="H182" s="27" cm="1">
        <f t="array" ref="H182">IFERROR(INDEX(Grunddata!$L$3:$L$49,MATCH(B182,Grunddata!$C$3:$C$49,0),0),0)</f>
        <v>0</v>
      </c>
      <c r="I182" s="27">
        <f t="shared" si="10"/>
        <v>0</v>
      </c>
      <c r="J182" s="137"/>
      <c r="K182" s="34"/>
      <c r="L182" s="136"/>
      <c r="M182" s="146"/>
      <c r="N182" s="136"/>
      <c r="O182" s="148"/>
      <c r="P182" s="132"/>
      <c r="Q182" s="148"/>
      <c r="S182" s="98">
        <f>IFERROR(SUM(Beräkning!A182,Beräkning!B182,Beräkning!E182,Beräkning!H182)-Beräkning!L182+AG182-(IF($J182=Blad3!$B$4,Beräkning!O182,0)),0)</f>
        <v>0</v>
      </c>
      <c r="T182" s="99">
        <f>IFERROR(SUM(Beräkning!C182,Beräkning!F182,Beräkning!I182)-Beräkning!M182+AH182-(IF($J182=Blad3!$B$4,Beräkning!P182,0)),0)</f>
        <v>0</v>
      </c>
      <c r="U182" s="100">
        <f>IFERROR(SUM(Beräkning!D182,Beräkning!G182,Beräkning!J182)-Beräkning!N182+AI182-(IF($J182=Blad3!$B$4,Beräkning!Q182,0)),0)</f>
        <v>0</v>
      </c>
      <c r="V182" s="34"/>
      <c r="W182" s="103" t="e">
        <f>Beräkning!B182+Beräkning!E182+Beräkning!H182+Beräkning!A182</f>
        <v>#N/A</v>
      </c>
      <c r="X182" s="28">
        <f>Beräkning!C182+Beräkning!F182+Beräkning!I182</f>
        <v>0</v>
      </c>
      <c r="Y182" s="104">
        <f>Beräkning!D182+Beräkning!G182+Beräkning!J182</f>
        <v>0</v>
      </c>
      <c r="Z182" s="107">
        <f>IFERROR(-(Beräkning!L182+(IF($J182=Blad3!$B$4,Beräkning!O182,0))),0)</f>
        <v>0</v>
      </c>
      <c r="AA182" s="108">
        <f>IFERROR(-(Beräkning!M182+(IF($J182=Blad3!$B$4,Beräkning!P182,0))),0)</f>
        <v>0</v>
      </c>
      <c r="AB182" s="109">
        <f>IFERROR(-(Beräkning!N182+(IF($J182=Blad3!$B$4,Beräkning!Q182,0))),0)</f>
        <v>0</v>
      </c>
      <c r="AC182" s="105">
        <f>(IF($J182=Blad3!$B$5,Beräkning!O182,0))</f>
        <v>0</v>
      </c>
      <c r="AD182" s="27">
        <f>(IF($J182=Blad3!$B$5,Beräkning!P182,0))</f>
        <v>0</v>
      </c>
      <c r="AE182" s="106">
        <f>(IF($J182=Blad3!$B$5,Beräkning!Q182,0))</f>
        <v>0</v>
      </c>
      <c r="AF182" s="34"/>
      <c r="AG182" s="140"/>
      <c r="AH182" s="141"/>
      <c r="AI182" s="142"/>
      <c r="AJ182" s="34"/>
      <c r="AK182" s="34"/>
      <c r="AL182" s="34"/>
      <c r="AM182" s="34"/>
    </row>
    <row r="183" spans="1:39" x14ac:dyDescent="0.3">
      <c r="A183" s="150">
        <v>174</v>
      </c>
      <c r="B183" s="132"/>
      <c r="C183" s="136"/>
      <c r="D183" s="95" cm="1">
        <f t="array" ref="D183">IFERROR(INDEX(Grunddata!$E$3:$E$49,MATCH(B183,Grunddata!$C$3:$C$49,0),0),0)</f>
        <v>0</v>
      </c>
      <c r="E183" s="95">
        <f t="shared" si="4"/>
        <v>0</v>
      </c>
      <c r="F183" s="132"/>
      <c r="G183" s="134">
        <f t="shared" si="9"/>
        <v>0</v>
      </c>
      <c r="H183" s="27" cm="1">
        <f t="array" ref="H183">IFERROR(INDEX(Grunddata!$L$3:$L$49,MATCH(B183,Grunddata!$C$3:$C$49,0),0),0)</f>
        <v>0</v>
      </c>
      <c r="I183" s="27">
        <f t="shared" si="10"/>
        <v>0</v>
      </c>
      <c r="J183" s="137"/>
      <c r="K183" s="34"/>
      <c r="L183" s="136"/>
      <c r="M183" s="146"/>
      <c r="N183" s="136"/>
      <c r="O183" s="148"/>
      <c r="P183" s="132"/>
      <c r="Q183" s="148"/>
      <c r="S183" s="98">
        <f>IFERROR(SUM(Beräkning!A183,Beräkning!B183,Beräkning!E183,Beräkning!H183)-Beräkning!L183+AG183-(IF($J183=Blad3!$B$4,Beräkning!O183,0)),0)</f>
        <v>0</v>
      </c>
      <c r="T183" s="99">
        <f>IFERROR(SUM(Beräkning!C183,Beräkning!F183,Beräkning!I183)-Beräkning!M183+AH183-(IF($J183=Blad3!$B$4,Beräkning!P183,0)),0)</f>
        <v>0</v>
      </c>
      <c r="U183" s="100">
        <f>IFERROR(SUM(Beräkning!D183,Beräkning!G183,Beräkning!J183)-Beräkning!N183+AI183-(IF($J183=Blad3!$B$4,Beräkning!Q183,0)),0)</f>
        <v>0</v>
      </c>
      <c r="V183" s="34"/>
      <c r="W183" s="103" t="e">
        <f>Beräkning!B183+Beräkning!E183+Beräkning!H183+Beräkning!A183</f>
        <v>#N/A</v>
      </c>
      <c r="X183" s="28">
        <f>Beräkning!C183+Beräkning!F183+Beräkning!I183</f>
        <v>0</v>
      </c>
      <c r="Y183" s="104">
        <f>Beräkning!D183+Beräkning!G183+Beräkning!J183</f>
        <v>0</v>
      </c>
      <c r="Z183" s="107">
        <f>IFERROR(-(Beräkning!L183+(IF($J183=Blad3!$B$4,Beräkning!O183,0))),0)</f>
        <v>0</v>
      </c>
      <c r="AA183" s="108">
        <f>IFERROR(-(Beräkning!M183+(IF($J183=Blad3!$B$4,Beräkning!P183,0))),0)</f>
        <v>0</v>
      </c>
      <c r="AB183" s="109">
        <f>IFERROR(-(Beräkning!N183+(IF($J183=Blad3!$B$4,Beräkning!Q183,0))),0)</f>
        <v>0</v>
      </c>
      <c r="AC183" s="105">
        <f>(IF($J183=Blad3!$B$5,Beräkning!O183,0))</f>
        <v>0</v>
      </c>
      <c r="AD183" s="27">
        <f>(IF($J183=Blad3!$B$5,Beräkning!P183,0))</f>
        <v>0</v>
      </c>
      <c r="AE183" s="106">
        <f>(IF($J183=Blad3!$B$5,Beräkning!Q183,0))</f>
        <v>0</v>
      </c>
      <c r="AF183" s="34"/>
      <c r="AG183" s="140"/>
      <c r="AH183" s="141"/>
      <c r="AI183" s="142"/>
      <c r="AJ183" s="34"/>
      <c r="AK183" s="34"/>
      <c r="AL183" s="34"/>
      <c r="AM183" s="34"/>
    </row>
    <row r="184" spans="1:39" x14ac:dyDescent="0.3">
      <c r="A184" s="150">
        <v>175</v>
      </c>
      <c r="B184" s="132"/>
      <c r="C184" s="136"/>
      <c r="D184" s="95" cm="1">
        <f t="array" ref="D184">IFERROR(INDEX(Grunddata!$E$3:$E$49,MATCH(B184,Grunddata!$C$3:$C$49,0),0),0)</f>
        <v>0</v>
      </c>
      <c r="E184" s="95">
        <f t="shared" si="4"/>
        <v>0</v>
      </c>
      <c r="F184" s="132"/>
      <c r="G184" s="134">
        <f t="shared" si="9"/>
        <v>0</v>
      </c>
      <c r="H184" s="27" cm="1">
        <f t="array" ref="H184">IFERROR(INDEX(Grunddata!$L$3:$L$49,MATCH(B184,Grunddata!$C$3:$C$49,0),0),0)</f>
        <v>0</v>
      </c>
      <c r="I184" s="27">
        <f t="shared" si="10"/>
        <v>0</v>
      </c>
      <c r="J184" s="137"/>
      <c r="K184" s="34"/>
      <c r="L184" s="136"/>
      <c r="M184" s="146"/>
      <c r="N184" s="136"/>
      <c r="O184" s="148"/>
      <c r="P184" s="132"/>
      <c r="Q184" s="148"/>
      <c r="S184" s="98">
        <f>IFERROR(SUM(Beräkning!A184,Beräkning!B184,Beräkning!E184,Beräkning!H184)-Beräkning!L184+AG184-(IF($J184=Blad3!$B$4,Beräkning!O184,0)),0)</f>
        <v>0</v>
      </c>
      <c r="T184" s="99">
        <f>IFERROR(SUM(Beräkning!C184,Beräkning!F184,Beräkning!I184)-Beräkning!M184+AH184-(IF($J184=Blad3!$B$4,Beräkning!P184,0)),0)</f>
        <v>0</v>
      </c>
      <c r="U184" s="100">
        <f>IFERROR(SUM(Beräkning!D184,Beräkning!G184,Beräkning!J184)-Beräkning!N184+AI184-(IF($J184=Blad3!$B$4,Beräkning!Q184,0)),0)</f>
        <v>0</v>
      </c>
      <c r="V184" s="34"/>
      <c r="W184" s="103" t="e">
        <f>Beräkning!B184+Beräkning!E184+Beräkning!H184+Beräkning!A184</f>
        <v>#N/A</v>
      </c>
      <c r="X184" s="28">
        <f>Beräkning!C184+Beräkning!F184+Beräkning!I184</f>
        <v>0</v>
      </c>
      <c r="Y184" s="104">
        <f>Beräkning!D184+Beräkning!G184+Beräkning!J184</f>
        <v>0</v>
      </c>
      <c r="Z184" s="107">
        <f>IFERROR(-(Beräkning!L184+(IF($J184=Blad3!$B$4,Beräkning!O184,0))),0)</f>
        <v>0</v>
      </c>
      <c r="AA184" s="108">
        <f>IFERROR(-(Beräkning!M184+(IF($J184=Blad3!$B$4,Beräkning!P184,0))),0)</f>
        <v>0</v>
      </c>
      <c r="AB184" s="109">
        <f>IFERROR(-(Beräkning!N184+(IF($J184=Blad3!$B$4,Beräkning!Q184,0))),0)</f>
        <v>0</v>
      </c>
      <c r="AC184" s="105">
        <f>(IF($J184=Blad3!$B$5,Beräkning!O184,0))</f>
        <v>0</v>
      </c>
      <c r="AD184" s="27">
        <f>(IF($J184=Blad3!$B$5,Beräkning!P184,0))</f>
        <v>0</v>
      </c>
      <c r="AE184" s="106">
        <f>(IF($J184=Blad3!$B$5,Beräkning!Q184,0))</f>
        <v>0</v>
      </c>
      <c r="AF184" s="34"/>
      <c r="AG184" s="140"/>
      <c r="AH184" s="141"/>
      <c r="AI184" s="142"/>
      <c r="AJ184" s="34"/>
      <c r="AK184" s="34"/>
      <c r="AL184" s="34"/>
      <c r="AM184" s="34"/>
    </row>
    <row r="185" spans="1:39" x14ac:dyDescent="0.3">
      <c r="A185" s="150">
        <v>176</v>
      </c>
      <c r="B185" s="132"/>
      <c r="C185" s="136"/>
      <c r="D185" s="95" cm="1">
        <f t="array" ref="D185">IFERROR(INDEX(Grunddata!$E$3:$E$49,MATCH(B185,Grunddata!$C$3:$C$49,0),0),0)</f>
        <v>0</v>
      </c>
      <c r="E185" s="95">
        <f t="shared" si="4"/>
        <v>0</v>
      </c>
      <c r="F185" s="132"/>
      <c r="G185" s="134">
        <f t="shared" si="9"/>
        <v>0</v>
      </c>
      <c r="H185" s="27" cm="1">
        <f t="array" ref="H185">IFERROR(INDEX(Grunddata!$L$3:$L$49,MATCH(B185,Grunddata!$C$3:$C$49,0),0),0)</f>
        <v>0</v>
      </c>
      <c r="I185" s="27">
        <f t="shared" si="10"/>
        <v>0</v>
      </c>
      <c r="J185" s="137"/>
      <c r="K185" s="34"/>
      <c r="L185" s="136"/>
      <c r="M185" s="146"/>
      <c r="N185" s="136"/>
      <c r="O185" s="148"/>
      <c r="P185" s="132"/>
      <c r="Q185" s="148"/>
      <c r="S185" s="98">
        <f>IFERROR(SUM(Beräkning!A185,Beräkning!B185,Beräkning!E185,Beräkning!H185)-Beräkning!L185+AG185-(IF($J185=Blad3!$B$4,Beräkning!O185,0)),0)</f>
        <v>0</v>
      </c>
      <c r="T185" s="99">
        <f>IFERROR(SUM(Beräkning!C185,Beräkning!F185,Beräkning!I185)-Beräkning!M185+AH185-(IF($J185=Blad3!$B$4,Beräkning!P185,0)),0)</f>
        <v>0</v>
      </c>
      <c r="U185" s="100">
        <f>IFERROR(SUM(Beräkning!D185,Beräkning!G185,Beräkning!J185)-Beräkning!N185+AI185-(IF($J185=Blad3!$B$4,Beräkning!Q185,0)),0)</f>
        <v>0</v>
      </c>
      <c r="V185" s="34"/>
      <c r="W185" s="103" t="e">
        <f>Beräkning!B185+Beräkning!E185+Beräkning!H185+Beräkning!A185</f>
        <v>#N/A</v>
      </c>
      <c r="X185" s="28">
        <f>Beräkning!C185+Beräkning!F185+Beräkning!I185</f>
        <v>0</v>
      </c>
      <c r="Y185" s="104">
        <f>Beräkning!D185+Beräkning!G185+Beräkning!J185</f>
        <v>0</v>
      </c>
      <c r="Z185" s="107">
        <f>IFERROR(-(Beräkning!L185+(IF($J185=Blad3!$B$4,Beräkning!O185,0))),0)</f>
        <v>0</v>
      </c>
      <c r="AA185" s="108">
        <f>IFERROR(-(Beräkning!M185+(IF($J185=Blad3!$B$4,Beräkning!P185,0))),0)</f>
        <v>0</v>
      </c>
      <c r="AB185" s="109">
        <f>IFERROR(-(Beräkning!N185+(IF($J185=Blad3!$B$4,Beräkning!Q185,0))),0)</f>
        <v>0</v>
      </c>
      <c r="AC185" s="105">
        <f>(IF($J185=Blad3!$B$5,Beräkning!O185,0))</f>
        <v>0</v>
      </c>
      <c r="AD185" s="27">
        <f>(IF($J185=Blad3!$B$5,Beräkning!P185,0))</f>
        <v>0</v>
      </c>
      <c r="AE185" s="106">
        <f>(IF($J185=Blad3!$B$5,Beräkning!Q185,0))</f>
        <v>0</v>
      </c>
      <c r="AF185" s="34"/>
      <c r="AG185" s="140"/>
      <c r="AH185" s="141"/>
      <c r="AI185" s="142"/>
      <c r="AJ185" s="34"/>
      <c r="AK185" s="34"/>
      <c r="AL185" s="34"/>
      <c r="AM185" s="34"/>
    </row>
    <row r="186" spans="1:39" x14ac:dyDescent="0.3">
      <c r="A186" s="150">
        <v>177</v>
      </c>
      <c r="B186" s="132"/>
      <c r="C186" s="136"/>
      <c r="D186" s="95" cm="1">
        <f t="array" ref="D186">IFERROR(INDEX(Grunddata!$E$3:$E$49,MATCH(B186,Grunddata!$C$3:$C$49,0),0),0)</f>
        <v>0</v>
      </c>
      <c r="E186" s="95">
        <f t="shared" si="4"/>
        <v>0</v>
      </c>
      <c r="F186" s="132"/>
      <c r="G186" s="134">
        <f t="shared" si="9"/>
        <v>0</v>
      </c>
      <c r="H186" s="27" cm="1">
        <f t="array" ref="H186">IFERROR(INDEX(Grunddata!$L$3:$L$49,MATCH(B186,Grunddata!$C$3:$C$49,0),0),0)</f>
        <v>0</v>
      </c>
      <c r="I186" s="27">
        <f t="shared" si="10"/>
        <v>0</v>
      </c>
      <c r="J186" s="137"/>
      <c r="K186" s="34"/>
      <c r="L186" s="136"/>
      <c r="M186" s="146"/>
      <c r="N186" s="136"/>
      <c r="O186" s="148"/>
      <c r="P186" s="132"/>
      <c r="Q186" s="148"/>
      <c r="S186" s="98">
        <f>IFERROR(SUM(Beräkning!A186,Beräkning!B186,Beräkning!E186,Beräkning!H186)-Beräkning!L186+AG186-(IF($J186=Blad3!$B$4,Beräkning!O186,0)),0)</f>
        <v>0</v>
      </c>
      <c r="T186" s="99">
        <f>IFERROR(SUM(Beräkning!C186,Beräkning!F186,Beräkning!I186)-Beräkning!M186+AH186-(IF($J186=Blad3!$B$4,Beräkning!P186,0)),0)</f>
        <v>0</v>
      </c>
      <c r="U186" s="100">
        <f>IFERROR(SUM(Beräkning!D186,Beräkning!G186,Beräkning!J186)-Beräkning!N186+AI186-(IF($J186=Blad3!$B$4,Beräkning!Q186,0)),0)</f>
        <v>0</v>
      </c>
      <c r="V186" s="34"/>
      <c r="W186" s="103" t="e">
        <f>Beräkning!B186+Beräkning!E186+Beräkning!H186+Beräkning!A186</f>
        <v>#N/A</v>
      </c>
      <c r="X186" s="28">
        <f>Beräkning!C186+Beräkning!F186+Beräkning!I186</f>
        <v>0</v>
      </c>
      <c r="Y186" s="104">
        <f>Beräkning!D186+Beräkning!G186+Beräkning!J186</f>
        <v>0</v>
      </c>
      <c r="Z186" s="107">
        <f>IFERROR(-(Beräkning!L186+(IF($J186=Blad3!$B$4,Beräkning!O186,0))),0)</f>
        <v>0</v>
      </c>
      <c r="AA186" s="108">
        <f>IFERROR(-(Beräkning!M186+(IF($J186=Blad3!$B$4,Beräkning!P186,0))),0)</f>
        <v>0</v>
      </c>
      <c r="AB186" s="109">
        <f>IFERROR(-(Beräkning!N186+(IF($J186=Blad3!$B$4,Beräkning!Q186,0))),0)</f>
        <v>0</v>
      </c>
      <c r="AC186" s="105">
        <f>(IF($J186=Blad3!$B$5,Beräkning!O186,0))</f>
        <v>0</v>
      </c>
      <c r="AD186" s="27">
        <f>(IF($J186=Blad3!$B$5,Beräkning!P186,0))</f>
        <v>0</v>
      </c>
      <c r="AE186" s="106">
        <f>(IF($J186=Blad3!$B$5,Beräkning!Q186,0))</f>
        <v>0</v>
      </c>
      <c r="AF186" s="34"/>
      <c r="AG186" s="140"/>
      <c r="AH186" s="141"/>
      <c r="AI186" s="142"/>
      <c r="AJ186" s="34"/>
      <c r="AK186" s="34"/>
      <c r="AL186" s="34"/>
      <c r="AM186" s="34"/>
    </row>
    <row r="187" spans="1:39" x14ac:dyDescent="0.3">
      <c r="A187" s="150">
        <v>178</v>
      </c>
      <c r="B187" s="132"/>
      <c r="C187" s="136"/>
      <c r="D187" s="95" cm="1">
        <f t="array" ref="D187">IFERROR(INDEX(Grunddata!$E$3:$E$49,MATCH(B187,Grunddata!$C$3:$C$49,0),0),0)</f>
        <v>0</v>
      </c>
      <c r="E187" s="95">
        <f t="shared" si="4"/>
        <v>0</v>
      </c>
      <c r="F187" s="132"/>
      <c r="G187" s="134">
        <f t="shared" si="9"/>
        <v>0</v>
      </c>
      <c r="H187" s="27" cm="1">
        <f t="array" ref="H187">IFERROR(INDEX(Grunddata!$L$3:$L$49,MATCH(B187,Grunddata!$C$3:$C$49,0),0),0)</f>
        <v>0</v>
      </c>
      <c r="I187" s="27">
        <f t="shared" si="10"/>
        <v>0</v>
      </c>
      <c r="J187" s="137"/>
      <c r="K187" s="34"/>
      <c r="L187" s="136"/>
      <c r="M187" s="146"/>
      <c r="N187" s="136"/>
      <c r="O187" s="148"/>
      <c r="P187" s="132"/>
      <c r="Q187" s="148"/>
      <c r="S187" s="98">
        <f>IFERROR(SUM(Beräkning!A187,Beräkning!B187,Beräkning!E187,Beräkning!H187)-Beräkning!L187+AG187-(IF($J187=Blad3!$B$4,Beräkning!O187,0)),0)</f>
        <v>0</v>
      </c>
      <c r="T187" s="99">
        <f>IFERROR(SUM(Beräkning!C187,Beräkning!F187,Beräkning!I187)-Beräkning!M187+AH187-(IF($J187=Blad3!$B$4,Beräkning!P187,0)),0)</f>
        <v>0</v>
      </c>
      <c r="U187" s="100">
        <f>IFERROR(SUM(Beräkning!D187,Beräkning!G187,Beräkning!J187)-Beräkning!N187+AI187-(IF($J187=Blad3!$B$4,Beräkning!Q187,0)),0)</f>
        <v>0</v>
      </c>
      <c r="V187" s="34"/>
      <c r="W187" s="103" t="e">
        <f>Beräkning!B187+Beräkning!E187+Beräkning!H187+Beräkning!A187</f>
        <v>#N/A</v>
      </c>
      <c r="X187" s="28">
        <f>Beräkning!C187+Beräkning!F187+Beräkning!I187</f>
        <v>0</v>
      </c>
      <c r="Y187" s="104">
        <f>Beräkning!D187+Beräkning!G187+Beräkning!J187</f>
        <v>0</v>
      </c>
      <c r="Z187" s="107">
        <f>IFERROR(-(Beräkning!L187+(IF($J187=Blad3!$B$4,Beräkning!O187,0))),0)</f>
        <v>0</v>
      </c>
      <c r="AA187" s="108">
        <f>IFERROR(-(Beräkning!M187+(IF($J187=Blad3!$B$4,Beräkning!P187,0))),0)</f>
        <v>0</v>
      </c>
      <c r="AB187" s="109">
        <f>IFERROR(-(Beräkning!N187+(IF($J187=Blad3!$B$4,Beräkning!Q187,0))),0)</f>
        <v>0</v>
      </c>
      <c r="AC187" s="105">
        <f>(IF($J187=Blad3!$B$5,Beräkning!O187,0))</f>
        <v>0</v>
      </c>
      <c r="AD187" s="27">
        <f>(IF($J187=Blad3!$B$5,Beräkning!P187,0))</f>
        <v>0</v>
      </c>
      <c r="AE187" s="106">
        <f>(IF($J187=Blad3!$B$5,Beräkning!Q187,0))</f>
        <v>0</v>
      </c>
      <c r="AF187" s="34"/>
      <c r="AG187" s="140"/>
      <c r="AH187" s="141"/>
      <c r="AI187" s="142"/>
      <c r="AJ187" s="34"/>
      <c r="AK187" s="34"/>
      <c r="AL187" s="34"/>
      <c r="AM187" s="34"/>
    </row>
    <row r="188" spans="1:39" x14ac:dyDescent="0.3">
      <c r="A188" s="150">
        <v>179</v>
      </c>
      <c r="B188" s="132"/>
      <c r="C188" s="136"/>
      <c r="D188" s="95" cm="1">
        <f t="array" ref="D188">IFERROR(INDEX(Grunddata!$E$3:$E$49,MATCH(B188,Grunddata!$C$3:$C$49,0),0),0)</f>
        <v>0</v>
      </c>
      <c r="E188" s="95">
        <f t="shared" si="4"/>
        <v>0</v>
      </c>
      <c r="F188" s="132"/>
      <c r="G188" s="134">
        <f t="shared" si="9"/>
        <v>0</v>
      </c>
      <c r="H188" s="27" cm="1">
        <f t="array" ref="H188">IFERROR(INDEX(Grunddata!$L$3:$L$49,MATCH(B188,Grunddata!$C$3:$C$49,0),0),0)</f>
        <v>0</v>
      </c>
      <c r="I188" s="27">
        <f t="shared" si="10"/>
        <v>0</v>
      </c>
      <c r="J188" s="137"/>
      <c r="K188" s="34"/>
      <c r="L188" s="136"/>
      <c r="M188" s="146"/>
      <c r="N188" s="136"/>
      <c r="O188" s="148"/>
      <c r="P188" s="132"/>
      <c r="Q188" s="148"/>
      <c r="S188" s="98">
        <f>IFERROR(SUM(Beräkning!A188,Beräkning!B188,Beräkning!E188,Beräkning!H188)-Beräkning!L188+AG188-(IF($J188=Blad3!$B$4,Beräkning!O188,0)),0)</f>
        <v>0</v>
      </c>
      <c r="T188" s="99">
        <f>IFERROR(SUM(Beräkning!C188,Beräkning!F188,Beräkning!I188)-Beräkning!M188+AH188-(IF($J188=Blad3!$B$4,Beräkning!P188,0)),0)</f>
        <v>0</v>
      </c>
      <c r="U188" s="100">
        <f>IFERROR(SUM(Beräkning!D188,Beräkning!G188,Beräkning!J188)-Beräkning!N188+AI188-(IF($J188=Blad3!$B$4,Beräkning!Q188,0)),0)</f>
        <v>0</v>
      </c>
      <c r="V188" s="34"/>
      <c r="W188" s="103" t="e">
        <f>Beräkning!B188+Beräkning!E188+Beräkning!H188+Beräkning!A188</f>
        <v>#N/A</v>
      </c>
      <c r="X188" s="28">
        <f>Beräkning!C188+Beräkning!F188+Beräkning!I188</f>
        <v>0</v>
      </c>
      <c r="Y188" s="104">
        <f>Beräkning!D188+Beräkning!G188+Beräkning!J188</f>
        <v>0</v>
      </c>
      <c r="Z188" s="107">
        <f>IFERROR(-(Beräkning!L188+(IF($J188=Blad3!$B$4,Beräkning!O188,0))),0)</f>
        <v>0</v>
      </c>
      <c r="AA188" s="108">
        <f>IFERROR(-(Beräkning!M188+(IF($J188=Blad3!$B$4,Beräkning!P188,0))),0)</f>
        <v>0</v>
      </c>
      <c r="AB188" s="109">
        <f>IFERROR(-(Beräkning!N188+(IF($J188=Blad3!$B$4,Beräkning!Q188,0))),0)</f>
        <v>0</v>
      </c>
      <c r="AC188" s="105">
        <f>(IF($J188=Blad3!$B$5,Beräkning!O188,0))</f>
        <v>0</v>
      </c>
      <c r="AD188" s="27">
        <f>(IF($J188=Blad3!$B$5,Beräkning!P188,0))</f>
        <v>0</v>
      </c>
      <c r="AE188" s="106">
        <f>(IF($J188=Blad3!$B$5,Beräkning!Q188,0))</f>
        <v>0</v>
      </c>
      <c r="AF188" s="34"/>
      <c r="AG188" s="140"/>
      <c r="AH188" s="141"/>
      <c r="AI188" s="142"/>
      <c r="AJ188" s="34"/>
      <c r="AK188" s="34"/>
      <c r="AL188" s="34"/>
      <c r="AM188" s="34"/>
    </row>
    <row r="189" spans="1:39" x14ac:dyDescent="0.3">
      <c r="A189" s="150">
        <v>180</v>
      </c>
      <c r="B189" s="132"/>
      <c r="C189" s="136"/>
      <c r="D189" s="95" cm="1">
        <f t="array" ref="D189">IFERROR(INDEX(Grunddata!$E$3:$E$49,MATCH(B189,Grunddata!$C$3:$C$49,0),0),0)</f>
        <v>0</v>
      </c>
      <c r="E189" s="95">
        <f t="shared" si="4"/>
        <v>0</v>
      </c>
      <c r="F189" s="132"/>
      <c r="G189" s="134">
        <f t="shared" si="9"/>
        <v>0</v>
      </c>
      <c r="H189" s="27" cm="1">
        <f t="array" ref="H189">IFERROR(INDEX(Grunddata!$L$3:$L$49,MATCH(B189,Grunddata!$C$3:$C$49,0),0),0)</f>
        <v>0</v>
      </c>
      <c r="I189" s="27">
        <f t="shared" si="10"/>
        <v>0</v>
      </c>
      <c r="J189" s="137"/>
      <c r="K189" s="34"/>
      <c r="L189" s="136"/>
      <c r="M189" s="146"/>
      <c r="N189" s="136"/>
      <c r="O189" s="148"/>
      <c r="P189" s="132"/>
      <c r="Q189" s="148"/>
      <c r="S189" s="98">
        <f>IFERROR(SUM(Beräkning!A189,Beräkning!B189,Beräkning!E189,Beräkning!H189)-Beräkning!L189+AG189-(IF($J189=Blad3!$B$4,Beräkning!O189,0)),0)</f>
        <v>0</v>
      </c>
      <c r="T189" s="99">
        <f>IFERROR(SUM(Beräkning!C189,Beräkning!F189,Beräkning!I189)-Beräkning!M189+AH189-(IF($J189=Blad3!$B$4,Beräkning!P189,0)),0)</f>
        <v>0</v>
      </c>
      <c r="U189" s="100">
        <f>IFERROR(SUM(Beräkning!D189,Beräkning!G189,Beräkning!J189)-Beräkning!N189+AI189-(IF($J189=Blad3!$B$4,Beräkning!Q189,0)),0)</f>
        <v>0</v>
      </c>
      <c r="V189" s="34"/>
      <c r="W189" s="103" t="e">
        <f>Beräkning!B189+Beräkning!E189+Beräkning!H189+Beräkning!A189</f>
        <v>#N/A</v>
      </c>
      <c r="X189" s="28">
        <f>Beräkning!C189+Beräkning!F189+Beräkning!I189</f>
        <v>0</v>
      </c>
      <c r="Y189" s="104">
        <f>Beräkning!D189+Beräkning!G189+Beräkning!J189</f>
        <v>0</v>
      </c>
      <c r="Z189" s="107">
        <f>IFERROR(-(Beräkning!L189+(IF($J189=Blad3!$B$4,Beräkning!O189,0))),0)</f>
        <v>0</v>
      </c>
      <c r="AA189" s="108">
        <f>IFERROR(-(Beräkning!M189+(IF($J189=Blad3!$B$4,Beräkning!P189,0))),0)</f>
        <v>0</v>
      </c>
      <c r="AB189" s="109">
        <f>IFERROR(-(Beräkning!N189+(IF($J189=Blad3!$B$4,Beräkning!Q189,0))),0)</f>
        <v>0</v>
      </c>
      <c r="AC189" s="105">
        <f>(IF($J189=Blad3!$B$5,Beräkning!O189,0))</f>
        <v>0</v>
      </c>
      <c r="AD189" s="27">
        <f>(IF($J189=Blad3!$B$5,Beräkning!P189,0))</f>
        <v>0</v>
      </c>
      <c r="AE189" s="106">
        <f>(IF($J189=Blad3!$B$5,Beräkning!Q189,0))</f>
        <v>0</v>
      </c>
      <c r="AF189" s="34"/>
      <c r="AG189" s="140"/>
      <c r="AH189" s="141"/>
      <c r="AI189" s="142"/>
      <c r="AJ189" s="34"/>
      <c r="AK189" s="34"/>
      <c r="AL189" s="34"/>
      <c r="AM189" s="34"/>
    </row>
    <row r="190" spans="1:39" x14ac:dyDescent="0.3">
      <c r="A190" s="150">
        <v>181</v>
      </c>
      <c r="B190" s="132"/>
      <c r="C190" s="136"/>
      <c r="D190" s="95" cm="1">
        <f t="array" ref="D190">IFERROR(INDEX(Grunddata!$E$3:$E$49,MATCH(B190,Grunddata!$C$3:$C$49,0),0),0)</f>
        <v>0</v>
      </c>
      <c r="E190" s="95">
        <f t="shared" si="4"/>
        <v>0</v>
      </c>
      <c r="F190" s="132"/>
      <c r="G190" s="134">
        <f t="shared" si="9"/>
        <v>0</v>
      </c>
      <c r="H190" s="27" cm="1">
        <f t="array" ref="H190">IFERROR(INDEX(Grunddata!$L$3:$L$49,MATCH(B190,Grunddata!$C$3:$C$49,0),0),0)</f>
        <v>0</v>
      </c>
      <c r="I190" s="27">
        <f t="shared" si="10"/>
        <v>0</v>
      </c>
      <c r="J190" s="137"/>
      <c r="K190" s="34"/>
      <c r="L190" s="136"/>
      <c r="M190" s="146"/>
      <c r="N190" s="136"/>
      <c r="O190" s="148"/>
      <c r="P190" s="132"/>
      <c r="Q190" s="148"/>
      <c r="S190" s="98">
        <f>IFERROR(SUM(Beräkning!A190,Beräkning!B190,Beräkning!E190,Beräkning!H190)-Beräkning!L190+AG190-(IF($J190=Blad3!$B$4,Beräkning!O190,0)),0)</f>
        <v>0</v>
      </c>
      <c r="T190" s="99">
        <f>IFERROR(SUM(Beräkning!C190,Beräkning!F190,Beräkning!I190)-Beräkning!M190+AH190-(IF($J190=Blad3!$B$4,Beräkning!P190,0)),0)</f>
        <v>0</v>
      </c>
      <c r="U190" s="100">
        <f>IFERROR(SUM(Beräkning!D190,Beräkning!G190,Beräkning!J190)-Beräkning!N190+AI190-(IF($J190=Blad3!$B$4,Beräkning!Q190,0)),0)</f>
        <v>0</v>
      </c>
      <c r="V190" s="34"/>
      <c r="W190" s="103" t="e">
        <f>Beräkning!B190+Beräkning!E190+Beräkning!H190+Beräkning!A190</f>
        <v>#N/A</v>
      </c>
      <c r="X190" s="28">
        <f>Beräkning!C190+Beräkning!F190+Beräkning!I190</f>
        <v>0</v>
      </c>
      <c r="Y190" s="104">
        <f>Beräkning!D190+Beräkning!G190+Beräkning!J190</f>
        <v>0</v>
      </c>
      <c r="Z190" s="107">
        <f>IFERROR(-(Beräkning!L190+(IF($J190=Blad3!$B$4,Beräkning!O190,0))),0)</f>
        <v>0</v>
      </c>
      <c r="AA190" s="108">
        <f>IFERROR(-(Beräkning!M190+(IF($J190=Blad3!$B$4,Beräkning!P190,0))),0)</f>
        <v>0</v>
      </c>
      <c r="AB190" s="109">
        <f>IFERROR(-(Beräkning!N190+(IF($J190=Blad3!$B$4,Beräkning!Q190,0))),0)</f>
        <v>0</v>
      </c>
      <c r="AC190" s="105">
        <f>(IF($J190=Blad3!$B$5,Beräkning!O190,0))</f>
        <v>0</v>
      </c>
      <c r="AD190" s="27">
        <f>(IF($J190=Blad3!$B$5,Beräkning!P190,0))</f>
        <v>0</v>
      </c>
      <c r="AE190" s="106">
        <f>(IF($J190=Blad3!$B$5,Beräkning!Q190,0))</f>
        <v>0</v>
      </c>
      <c r="AF190" s="34"/>
      <c r="AG190" s="140"/>
      <c r="AH190" s="141"/>
      <c r="AI190" s="142"/>
      <c r="AJ190" s="34"/>
      <c r="AK190" s="34"/>
      <c r="AL190" s="34"/>
      <c r="AM190" s="34"/>
    </row>
    <row r="191" spans="1:39" x14ac:dyDescent="0.3">
      <c r="A191" s="150">
        <v>182</v>
      </c>
      <c r="B191" s="132"/>
      <c r="C191" s="136"/>
      <c r="D191" s="95" cm="1">
        <f t="array" ref="D191">IFERROR(INDEX(Grunddata!$E$3:$E$49,MATCH(B191,Grunddata!$C$3:$C$49,0),0),0)</f>
        <v>0</v>
      </c>
      <c r="E191" s="95">
        <f t="shared" si="4"/>
        <v>0</v>
      </c>
      <c r="F191" s="132"/>
      <c r="G191" s="134">
        <f t="shared" si="9"/>
        <v>0</v>
      </c>
      <c r="H191" s="27" cm="1">
        <f t="array" ref="H191">IFERROR(INDEX(Grunddata!$L$3:$L$49,MATCH(B191,Grunddata!$C$3:$C$49,0),0),0)</f>
        <v>0</v>
      </c>
      <c r="I191" s="27">
        <f t="shared" si="10"/>
        <v>0</v>
      </c>
      <c r="J191" s="137"/>
      <c r="K191" s="34"/>
      <c r="L191" s="136"/>
      <c r="M191" s="146"/>
      <c r="N191" s="136"/>
      <c r="O191" s="148"/>
      <c r="P191" s="132"/>
      <c r="Q191" s="148"/>
      <c r="S191" s="98">
        <f>IFERROR(SUM(Beräkning!A191,Beräkning!B191,Beräkning!E191,Beräkning!H191)-Beräkning!L191+AG191-(IF($J191=Blad3!$B$4,Beräkning!O191,0)),0)</f>
        <v>0</v>
      </c>
      <c r="T191" s="99">
        <f>IFERROR(SUM(Beräkning!C191,Beräkning!F191,Beräkning!I191)-Beräkning!M191+AH191-(IF($J191=Blad3!$B$4,Beräkning!P191,0)),0)</f>
        <v>0</v>
      </c>
      <c r="U191" s="100">
        <f>IFERROR(SUM(Beräkning!D191,Beräkning!G191,Beräkning!J191)-Beräkning!N191+AI191-(IF($J191=Blad3!$B$4,Beräkning!Q191,0)),0)</f>
        <v>0</v>
      </c>
      <c r="V191" s="34"/>
      <c r="W191" s="103" t="e">
        <f>Beräkning!B191+Beräkning!E191+Beräkning!H191+Beräkning!A191</f>
        <v>#N/A</v>
      </c>
      <c r="X191" s="28">
        <f>Beräkning!C191+Beräkning!F191+Beräkning!I191</f>
        <v>0</v>
      </c>
      <c r="Y191" s="104">
        <f>Beräkning!D191+Beräkning!G191+Beräkning!J191</f>
        <v>0</v>
      </c>
      <c r="Z191" s="107">
        <f>IFERROR(-(Beräkning!L191+(IF($J191=Blad3!$B$4,Beräkning!O191,0))),0)</f>
        <v>0</v>
      </c>
      <c r="AA191" s="108">
        <f>IFERROR(-(Beräkning!M191+(IF($J191=Blad3!$B$4,Beräkning!P191,0))),0)</f>
        <v>0</v>
      </c>
      <c r="AB191" s="109">
        <f>IFERROR(-(Beräkning!N191+(IF($J191=Blad3!$B$4,Beräkning!Q191,0))),0)</f>
        <v>0</v>
      </c>
      <c r="AC191" s="105">
        <f>(IF($J191=Blad3!$B$5,Beräkning!O191,0))</f>
        <v>0</v>
      </c>
      <c r="AD191" s="27">
        <f>(IF($J191=Blad3!$B$5,Beräkning!P191,0))</f>
        <v>0</v>
      </c>
      <c r="AE191" s="106">
        <f>(IF($J191=Blad3!$B$5,Beräkning!Q191,0))</f>
        <v>0</v>
      </c>
      <c r="AF191" s="34"/>
      <c r="AG191" s="140"/>
      <c r="AH191" s="141"/>
      <c r="AI191" s="142"/>
      <c r="AJ191" s="34"/>
      <c r="AK191" s="34"/>
      <c r="AL191" s="34"/>
      <c r="AM191" s="34"/>
    </row>
    <row r="192" spans="1:39" x14ac:dyDescent="0.3">
      <c r="A192" s="150">
        <v>183</v>
      </c>
      <c r="B192" s="132"/>
      <c r="C192" s="136"/>
      <c r="D192" s="95" cm="1">
        <f t="array" ref="D192">IFERROR(INDEX(Grunddata!$E$3:$E$49,MATCH(B192,Grunddata!$C$3:$C$49,0),0),0)</f>
        <v>0</v>
      </c>
      <c r="E192" s="95">
        <f>D192/1000*C192</f>
        <v>0</v>
      </c>
      <c r="F192" s="132"/>
      <c r="G192" s="134">
        <f t="shared" si="9"/>
        <v>0</v>
      </c>
      <c r="H192" s="27" cm="1">
        <f t="array" ref="H192">IFERROR(INDEX(Grunddata!$L$3:$L$49,MATCH(B192,Grunddata!$C$3:$C$49,0),0),0)</f>
        <v>0</v>
      </c>
      <c r="I192" s="27">
        <f t="shared" si="10"/>
        <v>0</v>
      </c>
      <c r="J192" s="137"/>
      <c r="K192" s="34"/>
      <c r="L192" s="136"/>
      <c r="M192" s="146"/>
      <c r="N192" s="136"/>
      <c r="O192" s="148"/>
      <c r="P192" s="132"/>
      <c r="Q192" s="148"/>
      <c r="S192" s="98">
        <f>IFERROR(SUM(Beräkning!A192,Beräkning!B192,Beräkning!E192,Beräkning!H192)-Beräkning!L192+AG192-(IF($J192=Blad3!$B$4,Beräkning!O192,0)),0)</f>
        <v>0</v>
      </c>
      <c r="T192" s="99">
        <f>IFERROR(SUM(Beräkning!C192,Beräkning!F192,Beräkning!I192)-Beräkning!M192+AH192-(IF($J192=Blad3!$B$4,Beräkning!P192,0)),0)</f>
        <v>0</v>
      </c>
      <c r="U192" s="100">
        <f>IFERROR(SUM(Beräkning!D192,Beräkning!G192,Beräkning!J192)-Beräkning!N192+AI192-(IF($J192=Blad3!$B$4,Beräkning!Q192,0)),0)</f>
        <v>0</v>
      </c>
      <c r="V192" s="34"/>
      <c r="W192" s="103" t="e">
        <f>Beräkning!B192+Beräkning!E192+Beräkning!H192+Beräkning!A192</f>
        <v>#N/A</v>
      </c>
      <c r="X192" s="28">
        <f>Beräkning!C192+Beräkning!F192+Beräkning!I192</f>
        <v>0</v>
      </c>
      <c r="Y192" s="104">
        <f>Beräkning!D192+Beräkning!G192+Beräkning!J192</f>
        <v>0</v>
      </c>
      <c r="Z192" s="107">
        <f>IFERROR(-(Beräkning!L192+(IF($J192=Blad3!$B$4,Beräkning!O192,0))),0)</f>
        <v>0</v>
      </c>
      <c r="AA192" s="108">
        <f>IFERROR(-(Beräkning!M192+(IF($J192=Blad3!$B$4,Beräkning!P192,0))),0)</f>
        <v>0</v>
      </c>
      <c r="AB192" s="109">
        <f>IFERROR(-(Beräkning!N192+(IF($J192=Blad3!$B$4,Beräkning!Q192,0))),0)</f>
        <v>0</v>
      </c>
      <c r="AC192" s="105">
        <f>(IF($J192=Blad3!$B$5,Beräkning!O192,0))</f>
        <v>0</v>
      </c>
      <c r="AD192" s="27">
        <f>(IF($J192=Blad3!$B$5,Beräkning!P192,0))</f>
        <v>0</v>
      </c>
      <c r="AE192" s="106">
        <f>(IF($J192=Blad3!$B$5,Beräkning!Q192,0))</f>
        <v>0</v>
      </c>
      <c r="AF192" s="34"/>
      <c r="AG192" s="140"/>
      <c r="AH192" s="141"/>
      <c r="AI192" s="142"/>
      <c r="AJ192" s="34"/>
      <c r="AK192" s="34"/>
      <c r="AL192" s="34"/>
      <c r="AM192" s="34"/>
    </row>
    <row r="193" spans="1:39" x14ac:dyDescent="0.3">
      <c r="A193" s="150">
        <v>184</v>
      </c>
      <c r="B193" s="132"/>
      <c r="C193" s="136"/>
      <c r="D193" s="95" cm="1">
        <f t="array" ref="D193">IFERROR(INDEX(Grunddata!$E$3:$E$49,MATCH(B193,Grunddata!$C$3:$C$49,0),0),0)</f>
        <v>0</v>
      </c>
      <c r="E193" s="95">
        <f t="shared" si="4"/>
        <v>0</v>
      </c>
      <c r="F193" s="132"/>
      <c r="G193" s="134">
        <f t="shared" si="9"/>
        <v>0</v>
      </c>
      <c r="H193" s="27" cm="1">
        <f t="array" ref="H193">IFERROR(INDEX(Grunddata!$L$3:$L$49,MATCH(B193,Grunddata!$C$3:$C$49,0),0),0)</f>
        <v>0</v>
      </c>
      <c r="I193" s="27">
        <f t="shared" si="10"/>
        <v>0</v>
      </c>
      <c r="J193" s="137"/>
      <c r="K193" s="34"/>
      <c r="L193" s="136"/>
      <c r="M193" s="146"/>
      <c r="N193" s="136"/>
      <c r="O193" s="148"/>
      <c r="P193" s="132"/>
      <c r="Q193" s="148"/>
      <c r="S193" s="98">
        <f>IFERROR(SUM(Beräkning!A193,Beräkning!B193,Beräkning!E193,Beräkning!H193)-Beräkning!L193+AG193-(IF($J193=Blad3!$B$4,Beräkning!O193,0)),0)</f>
        <v>0</v>
      </c>
      <c r="T193" s="99">
        <f>IFERROR(SUM(Beräkning!C193,Beräkning!F193,Beräkning!I193)-Beräkning!M193+AH193-(IF($J193=Blad3!$B$4,Beräkning!P193,0)),0)</f>
        <v>0</v>
      </c>
      <c r="U193" s="100">
        <f>IFERROR(SUM(Beräkning!D193,Beräkning!G193,Beräkning!J193)-Beräkning!N193+AI193-(IF($J193=Blad3!$B$4,Beräkning!Q193,0)),0)</f>
        <v>0</v>
      </c>
      <c r="V193" s="34"/>
      <c r="W193" s="103" t="e">
        <f>Beräkning!B193+Beräkning!E193+Beräkning!H193+Beräkning!A193</f>
        <v>#N/A</v>
      </c>
      <c r="X193" s="28">
        <f>Beräkning!C193+Beräkning!F193+Beräkning!I193</f>
        <v>0</v>
      </c>
      <c r="Y193" s="104">
        <f>Beräkning!D193+Beräkning!G193+Beräkning!J193</f>
        <v>0</v>
      </c>
      <c r="Z193" s="107">
        <f>IFERROR(-(Beräkning!L193+(IF($J193=Blad3!$B$4,Beräkning!O193,0))),0)</f>
        <v>0</v>
      </c>
      <c r="AA193" s="108">
        <f>IFERROR(-(Beräkning!M193+(IF($J193=Blad3!$B$4,Beräkning!P193,0))),0)</f>
        <v>0</v>
      </c>
      <c r="AB193" s="109">
        <f>IFERROR(-(Beräkning!N193+(IF($J193=Blad3!$B$4,Beräkning!Q193,0))),0)</f>
        <v>0</v>
      </c>
      <c r="AC193" s="105">
        <f>(IF($J193=Blad3!$B$5,Beräkning!O193,0))</f>
        <v>0</v>
      </c>
      <c r="AD193" s="27">
        <f>(IF($J193=Blad3!$B$5,Beräkning!P193,0))</f>
        <v>0</v>
      </c>
      <c r="AE193" s="106">
        <f>(IF($J193=Blad3!$B$5,Beräkning!Q193,0))</f>
        <v>0</v>
      </c>
      <c r="AF193" s="34"/>
      <c r="AG193" s="140"/>
      <c r="AH193" s="141"/>
      <c r="AI193" s="142"/>
      <c r="AJ193" s="34"/>
      <c r="AK193" s="34"/>
      <c r="AL193" s="34"/>
      <c r="AM193" s="34"/>
    </row>
    <row r="194" spans="1:39" x14ac:dyDescent="0.3">
      <c r="A194" s="150">
        <v>185</v>
      </c>
      <c r="B194" s="132"/>
      <c r="C194" s="136"/>
      <c r="D194" s="95" cm="1">
        <f t="array" ref="D194">IFERROR(INDEX(Grunddata!$E$3:$E$49,MATCH(B194,Grunddata!$C$3:$C$49,0),0),0)</f>
        <v>0</v>
      </c>
      <c r="E194" s="95">
        <f t="shared" si="4"/>
        <v>0</v>
      </c>
      <c r="F194" s="132"/>
      <c r="G194" s="134">
        <f t="shared" si="9"/>
        <v>0</v>
      </c>
      <c r="H194" s="27" cm="1">
        <f t="array" ref="H194">IFERROR(INDEX(Grunddata!$L$3:$L$49,MATCH(B194,Grunddata!$C$3:$C$49,0),0),0)</f>
        <v>0</v>
      </c>
      <c r="I194" s="27">
        <f t="shared" si="10"/>
        <v>0</v>
      </c>
      <c r="J194" s="137"/>
      <c r="K194" s="34"/>
      <c r="L194" s="136"/>
      <c r="M194" s="146"/>
      <c r="N194" s="136"/>
      <c r="O194" s="148"/>
      <c r="P194" s="132"/>
      <c r="Q194" s="148"/>
      <c r="S194" s="98">
        <f>IFERROR(SUM(Beräkning!A194,Beräkning!B194,Beräkning!E194,Beräkning!H194)-Beräkning!L194+AG194-(IF($J194=Blad3!$B$4,Beräkning!O194,0)),0)</f>
        <v>0</v>
      </c>
      <c r="T194" s="99">
        <f>IFERROR(SUM(Beräkning!C194,Beräkning!F194,Beräkning!I194)-Beräkning!M194+AH194-(IF($J194=Blad3!$B$4,Beräkning!P194,0)),0)</f>
        <v>0</v>
      </c>
      <c r="U194" s="100">
        <f>IFERROR(SUM(Beräkning!D194,Beräkning!G194,Beräkning!J194)-Beräkning!N194+AI194-(IF($J194=Blad3!$B$4,Beräkning!Q194,0)),0)</f>
        <v>0</v>
      </c>
      <c r="V194" s="34"/>
      <c r="W194" s="103" t="e">
        <f>Beräkning!B194+Beräkning!E194+Beräkning!H194+Beräkning!A194</f>
        <v>#N/A</v>
      </c>
      <c r="X194" s="28">
        <f>Beräkning!C194+Beräkning!F194+Beräkning!I194</f>
        <v>0</v>
      </c>
      <c r="Y194" s="104">
        <f>Beräkning!D194+Beräkning!G194+Beräkning!J194</f>
        <v>0</v>
      </c>
      <c r="Z194" s="107">
        <f>IFERROR(-(Beräkning!L194+(IF($J194=Blad3!$B$4,Beräkning!O194,0))),0)</f>
        <v>0</v>
      </c>
      <c r="AA194" s="108">
        <f>IFERROR(-(Beräkning!M194+(IF($J194=Blad3!$B$4,Beräkning!P194,0))),0)</f>
        <v>0</v>
      </c>
      <c r="AB194" s="109">
        <f>IFERROR(-(Beräkning!N194+(IF($J194=Blad3!$B$4,Beräkning!Q194,0))),0)</f>
        <v>0</v>
      </c>
      <c r="AC194" s="105">
        <f>(IF($J194=Blad3!$B$5,Beräkning!O194,0))</f>
        <v>0</v>
      </c>
      <c r="AD194" s="27">
        <f>(IF($J194=Blad3!$B$5,Beräkning!P194,0))</f>
        <v>0</v>
      </c>
      <c r="AE194" s="106">
        <f>(IF($J194=Blad3!$B$5,Beräkning!Q194,0))</f>
        <v>0</v>
      </c>
      <c r="AF194" s="34"/>
      <c r="AG194" s="140"/>
      <c r="AH194" s="141"/>
      <c r="AI194" s="142"/>
      <c r="AJ194" s="34"/>
      <c r="AK194" s="34"/>
      <c r="AL194" s="34"/>
      <c r="AM194" s="34"/>
    </row>
    <row r="195" spans="1:39" x14ac:dyDescent="0.3">
      <c r="A195" s="150">
        <v>186</v>
      </c>
      <c r="B195" s="132"/>
      <c r="C195" s="136"/>
      <c r="D195" s="95" cm="1">
        <f t="array" ref="D195">IFERROR(INDEX(Grunddata!$E$3:$E$49,MATCH(B195,Grunddata!$C$3:$C$49,0),0),0)</f>
        <v>0</v>
      </c>
      <c r="E195" s="95">
        <f t="shared" si="4"/>
        <v>0</v>
      </c>
      <c r="F195" s="132"/>
      <c r="G195" s="134">
        <f t="shared" si="9"/>
        <v>0</v>
      </c>
      <c r="H195" s="27" cm="1">
        <f t="array" ref="H195">IFERROR(INDEX(Grunddata!$L$3:$L$49,MATCH(B195,Grunddata!$C$3:$C$49,0),0),0)</f>
        <v>0</v>
      </c>
      <c r="I195" s="27">
        <f t="shared" si="10"/>
        <v>0</v>
      </c>
      <c r="J195" s="137"/>
      <c r="K195" s="34"/>
      <c r="L195" s="136"/>
      <c r="M195" s="146"/>
      <c r="N195" s="136"/>
      <c r="O195" s="148"/>
      <c r="P195" s="132"/>
      <c r="Q195" s="148"/>
      <c r="S195" s="98">
        <f>IFERROR(SUM(Beräkning!A195,Beräkning!B195,Beräkning!E195,Beräkning!H195)-Beräkning!L195+AG195-(IF($J195=Blad3!$B$4,Beräkning!O195,0)),0)</f>
        <v>0</v>
      </c>
      <c r="T195" s="99">
        <f>IFERROR(SUM(Beräkning!C195,Beräkning!F195,Beräkning!I195)-Beräkning!M195+AH195-(IF($J195=Blad3!$B$4,Beräkning!P195,0)),0)</f>
        <v>0</v>
      </c>
      <c r="U195" s="100">
        <f>IFERROR(SUM(Beräkning!D195,Beräkning!G195,Beräkning!J195)-Beräkning!N195+AI195-(IF($J195=Blad3!$B$4,Beräkning!Q195,0)),0)</f>
        <v>0</v>
      </c>
      <c r="V195" s="34"/>
      <c r="W195" s="103" t="e">
        <f>Beräkning!B195+Beräkning!E195+Beräkning!H195+Beräkning!A195</f>
        <v>#N/A</v>
      </c>
      <c r="X195" s="28">
        <f>Beräkning!C195+Beräkning!F195+Beräkning!I195</f>
        <v>0</v>
      </c>
      <c r="Y195" s="104">
        <f>Beräkning!D195+Beräkning!G195+Beräkning!J195</f>
        <v>0</v>
      </c>
      <c r="Z195" s="107">
        <f>IFERROR(-(Beräkning!L195+(IF($J195=Blad3!$B$4,Beräkning!O195,0))),0)</f>
        <v>0</v>
      </c>
      <c r="AA195" s="108">
        <f>IFERROR(-(Beräkning!M195+(IF($J195=Blad3!$B$4,Beräkning!P195,0))),0)</f>
        <v>0</v>
      </c>
      <c r="AB195" s="109">
        <f>IFERROR(-(Beräkning!N195+(IF($J195=Blad3!$B$4,Beräkning!Q195,0))),0)</f>
        <v>0</v>
      </c>
      <c r="AC195" s="105">
        <f>(IF($J195=Blad3!$B$5,Beräkning!O195,0))</f>
        <v>0</v>
      </c>
      <c r="AD195" s="27">
        <f>(IF($J195=Blad3!$B$5,Beräkning!P195,0))</f>
        <v>0</v>
      </c>
      <c r="AE195" s="106">
        <f>(IF($J195=Blad3!$B$5,Beräkning!Q195,0))</f>
        <v>0</v>
      </c>
      <c r="AF195" s="34"/>
      <c r="AG195" s="140"/>
      <c r="AH195" s="141"/>
      <c r="AI195" s="142"/>
      <c r="AJ195" s="34"/>
      <c r="AK195" s="34"/>
      <c r="AL195" s="34"/>
      <c r="AM195" s="34"/>
    </row>
    <row r="196" spans="1:39" x14ac:dyDescent="0.3">
      <c r="A196" s="150">
        <v>187</v>
      </c>
      <c r="B196" s="132"/>
      <c r="C196" s="136"/>
      <c r="D196" s="95" cm="1">
        <f t="array" ref="D196">IFERROR(INDEX(Grunddata!$E$3:$E$49,MATCH(B196,Grunddata!$C$3:$C$49,0),0),0)</f>
        <v>0</v>
      </c>
      <c r="E196" s="95">
        <f t="shared" si="4"/>
        <v>0</v>
      </c>
      <c r="F196" s="132"/>
      <c r="G196" s="134">
        <f t="shared" si="9"/>
        <v>0</v>
      </c>
      <c r="H196" s="27" cm="1">
        <f t="array" ref="H196">IFERROR(INDEX(Grunddata!$L$3:$L$49,MATCH(B196,Grunddata!$C$3:$C$49,0),0),0)</f>
        <v>0</v>
      </c>
      <c r="I196" s="27">
        <f t="shared" si="10"/>
        <v>0</v>
      </c>
      <c r="J196" s="137"/>
      <c r="K196" s="34"/>
      <c r="L196" s="136"/>
      <c r="M196" s="146"/>
      <c r="N196" s="136"/>
      <c r="O196" s="148"/>
      <c r="P196" s="132"/>
      <c r="Q196" s="148"/>
      <c r="S196" s="98">
        <f>IFERROR(SUM(Beräkning!A196,Beräkning!B196,Beräkning!E196,Beräkning!H196)-Beräkning!L196+AG196-(IF($J196=Blad3!$B$4,Beräkning!O196,0)),0)</f>
        <v>0</v>
      </c>
      <c r="T196" s="99">
        <f>IFERROR(SUM(Beräkning!C196,Beräkning!F196,Beräkning!I196)-Beräkning!M196+AH196-(IF($J196=Blad3!$B$4,Beräkning!P196,0)),0)</f>
        <v>0</v>
      </c>
      <c r="U196" s="100">
        <f>IFERROR(SUM(Beräkning!D196,Beräkning!G196,Beräkning!J196)-Beräkning!N196+AI196-(IF($J196=Blad3!$B$4,Beräkning!Q196,0)),0)</f>
        <v>0</v>
      </c>
      <c r="V196" s="34"/>
      <c r="W196" s="103" t="e">
        <f>Beräkning!B196+Beräkning!E196+Beräkning!H196+Beräkning!A196</f>
        <v>#N/A</v>
      </c>
      <c r="X196" s="28">
        <f>Beräkning!C196+Beräkning!F196+Beräkning!I196</f>
        <v>0</v>
      </c>
      <c r="Y196" s="104">
        <f>Beräkning!D196+Beräkning!G196+Beräkning!J196</f>
        <v>0</v>
      </c>
      <c r="Z196" s="107">
        <f>IFERROR(-(Beräkning!L196+(IF($J196=Blad3!$B$4,Beräkning!O196,0))),0)</f>
        <v>0</v>
      </c>
      <c r="AA196" s="108">
        <f>IFERROR(-(Beräkning!M196+(IF($J196=Blad3!$B$4,Beräkning!P196,0))),0)</f>
        <v>0</v>
      </c>
      <c r="AB196" s="109">
        <f>IFERROR(-(Beräkning!N196+(IF($J196=Blad3!$B$4,Beräkning!Q196,0))),0)</f>
        <v>0</v>
      </c>
      <c r="AC196" s="105">
        <f>(IF($J196=Blad3!$B$5,Beräkning!O196,0))</f>
        <v>0</v>
      </c>
      <c r="AD196" s="27">
        <f>(IF($J196=Blad3!$B$5,Beräkning!P196,0))</f>
        <v>0</v>
      </c>
      <c r="AE196" s="106">
        <f>(IF($J196=Blad3!$B$5,Beräkning!Q196,0))</f>
        <v>0</v>
      </c>
      <c r="AF196" s="34"/>
      <c r="AG196" s="140"/>
      <c r="AH196" s="141"/>
      <c r="AI196" s="142"/>
      <c r="AJ196" s="34"/>
      <c r="AK196" s="34"/>
      <c r="AL196" s="34"/>
      <c r="AM196" s="34"/>
    </row>
    <row r="197" spans="1:39" x14ac:dyDescent="0.3">
      <c r="A197" s="150">
        <v>188</v>
      </c>
      <c r="B197" s="132"/>
      <c r="C197" s="136"/>
      <c r="D197" s="95" cm="1">
        <f t="array" ref="D197">IFERROR(INDEX(Grunddata!$E$3:$E$49,MATCH(B197,Grunddata!$C$3:$C$49,0),0),0)</f>
        <v>0</v>
      </c>
      <c r="E197" s="95">
        <f t="shared" si="4"/>
        <v>0</v>
      </c>
      <c r="F197" s="132"/>
      <c r="G197" s="134">
        <f t="shared" si="9"/>
        <v>0</v>
      </c>
      <c r="H197" s="27" cm="1">
        <f t="array" ref="H197">IFERROR(INDEX(Grunddata!$L$3:$L$49,MATCH(B197,Grunddata!$C$3:$C$49,0),0),0)</f>
        <v>0</v>
      </c>
      <c r="I197" s="27">
        <f t="shared" si="10"/>
        <v>0</v>
      </c>
      <c r="J197" s="137"/>
      <c r="K197" s="34"/>
      <c r="L197" s="136"/>
      <c r="M197" s="146"/>
      <c r="N197" s="136"/>
      <c r="O197" s="148"/>
      <c r="P197" s="132"/>
      <c r="Q197" s="148"/>
      <c r="S197" s="98">
        <f>IFERROR(SUM(Beräkning!A197,Beräkning!B197,Beräkning!E197,Beräkning!H197)-Beräkning!L197+AG197-(IF($J197=Blad3!$B$4,Beräkning!O197,0)),0)</f>
        <v>0</v>
      </c>
      <c r="T197" s="99">
        <f>IFERROR(SUM(Beräkning!C197,Beräkning!F197,Beräkning!I197)-Beräkning!M197+AH197-(IF($J197=Blad3!$B$4,Beräkning!P197,0)),0)</f>
        <v>0</v>
      </c>
      <c r="U197" s="100">
        <f>IFERROR(SUM(Beräkning!D197,Beräkning!G197,Beräkning!J197)-Beräkning!N197+AI197-(IF($J197=Blad3!$B$4,Beräkning!Q197,0)),0)</f>
        <v>0</v>
      </c>
      <c r="V197" s="34"/>
      <c r="W197" s="103" t="e">
        <f>Beräkning!B197+Beräkning!E197+Beräkning!H197+Beräkning!A197</f>
        <v>#N/A</v>
      </c>
      <c r="X197" s="28">
        <f>Beräkning!C197+Beräkning!F197+Beräkning!I197</f>
        <v>0</v>
      </c>
      <c r="Y197" s="104">
        <f>Beräkning!D197+Beräkning!G197+Beräkning!J197</f>
        <v>0</v>
      </c>
      <c r="Z197" s="107">
        <f>IFERROR(-(Beräkning!L197+(IF($J197=Blad3!$B$4,Beräkning!O197,0))),0)</f>
        <v>0</v>
      </c>
      <c r="AA197" s="108">
        <f>IFERROR(-(Beräkning!M197+(IF($J197=Blad3!$B$4,Beräkning!P197,0))),0)</f>
        <v>0</v>
      </c>
      <c r="AB197" s="109">
        <f>IFERROR(-(Beräkning!N197+(IF($J197=Blad3!$B$4,Beräkning!Q197,0))),0)</f>
        <v>0</v>
      </c>
      <c r="AC197" s="105">
        <f>(IF($J197=Blad3!$B$5,Beräkning!O197,0))</f>
        <v>0</v>
      </c>
      <c r="AD197" s="27">
        <f>(IF($J197=Blad3!$B$5,Beräkning!P197,0))</f>
        <v>0</v>
      </c>
      <c r="AE197" s="106">
        <f>(IF($J197=Blad3!$B$5,Beräkning!Q197,0))</f>
        <v>0</v>
      </c>
      <c r="AF197" s="34"/>
      <c r="AG197" s="140"/>
      <c r="AH197" s="141"/>
      <c r="AI197" s="142"/>
      <c r="AJ197" s="34"/>
      <c r="AK197" s="34"/>
      <c r="AL197" s="34"/>
      <c r="AM197" s="34"/>
    </row>
    <row r="198" spans="1:39" x14ac:dyDescent="0.3">
      <c r="A198" s="150">
        <v>189</v>
      </c>
      <c r="B198" s="132"/>
      <c r="C198" s="136"/>
      <c r="D198" s="95" cm="1">
        <f t="array" ref="D198">IFERROR(INDEX(Grunddata!$E$3:$E$49,MATCH(B198,Grunddata!$C$3:$C$49,0),0),0)</f>
        <v>0</v>
      </c>
      <c r="E198" s="95">
        <f t="shared" si="4"/>
        <v>0</v>
      </c>
      <c r="F198" s="132"/>
      <c r="G198" s="134">
        <f t="shared" si="9"/>
        <v>0</v>
      </c>
      <c r="H198" s="27" cm="1">
        <f t="array" ref="H198">IFERROR(INDEX(Grunddata!$L$3:$L$49,MATCH(B198,Grunddata!$C$3:$C$49,0),0),0)</f>
        <v>0</v>
      </c>
      <c r="I198" s="27">
        <f t="shared" si="10"/>
        <v>0</v>
      </c>
      <c r="J198" s="137"/>
      <c r="K198" s="34"/>
      <c r="L198" s="136"/>
      <c r="M198" s="146"/>
      <c r="N198" s="136"/>
      <c r="O198" s="148"/>
      <c r="P198" s="132"/>
      <c r="Q198" s="148"/>
      <c r="S198" s="98">
        <f>IFERROR(SUM(Beräkning!A198,Beräkning!B198,Beräkning!E198,Beräkning!H198)-Beräkning!L198+AG198-(IF($J198=Blad3!$B$4,Beräkning!O198,0)),0)</f>
        <v>0</v>
      </c>
      <c r="T198" s="99">
        <f>IFERROR(SUM(Beräkning!C198,Beräkning!F198,Beräkning!I198)-Beräkning!M198+AH198-(IF($J198=Blad3!$B$4,Beräkning!P198,0)),0)</f>
        <v>0</v>
      </c>
      <c r="U198" s="100">
        <f>IFERROR(SUM(Beräkning!D198,Beräkning!G198,Beräkning!J198)-Beräkning!N198+AI198-(IF($J198=Blad3!$B$4,Beräkning!Q198,0)),0)</f>
        <v>0</v>
      </c>
      <c r="V198" s="34"/>
      <c r="W198" s="103" t="e">
        <f>Beräkning!B198+Beräkning!E198+Beräkning!H198+Beräkning!A198</f>
        <v>#N/A</v>
      </c>
      <c r="X198" s="28">
        <f>Beräkning!C198+Beräkning!F198+Beräkning!I198</f>
        <v>0</v>
      </c>
      <c r="Y198" s="104">
        <f>Beräkning!D198+Beräkning!G198+Beräkning!J198</f>
        <v>0</v>
      </c>
      <c r="Z198" s="107">
        <f>IFERROR(-(Beräkning!L198+(IF($J198=Blad3!$B$4,Beräkning!O198,0))),0)</f>
        <v>0</v>
      </c>
      <c r="AA198" s="108">
        <f>IFERROR(-(Beräkning!M198+(IF($J198=Blad3!$B$4,Beräkning!P198,0))),0)</f>
        <v>0</v>
      </c>
      <c r="AB198" s="109">
        <f>IFERROR(-(Beräkning!N198+(IF($J198=Blad3!$B$4,Beräkning!Q198,0))),0)</f>
        <v>0</v>
      </c>
      <c r="AC198" s="105">
        <f>(IF($J198=Blad3!$B$5,Beräkning!O198,0))</f>
        <v>0</v>
      </c>
      <c r="AD198" s="27">
        <f>(IF($J198=Blad3!$B$5,Beräkning!P198,0))</f>
        <v>0</v>
      </c>
      <c r="AE198" s="106">
        <f>(IF($J198=Blad3!$B$5,Beräkning!Q198,0))</f>
        <v>0</v>
      </c>
      <c r="AF198" s="34"/>
      <c r="AG198" s="140"/>
      <c r="AH198" s="141"/>
      <c r="AI198" s="142"/>
      <c r="AJ198" s="34"/>
      <c r="AK198" s="34"/>
      <c r="AL198" s="34"/>
      <c r="AM198" s="34"/>
    </row>
    <row r="199" spans="1:39" x14ac:dyDescent="0.3">
      <c r="A199" s="150">
        <v>190</v>
      </c>
      <c r="B199" s="132"/>
      <c r="C199" s="136"/>
      <c r="D199" s="95" cm="1">
        <f t="array" ref="D199">IFERROR(INDEX(Grunddata!$E$3:$E$49,MATCH(B199,Grunddata!$C$3:$C$49,0),0),0)</f>
        <v>0</v>
      </c>
      <c r="E199" s="95">
        <f t="shared" si="4"/>
        <v>0</v>
      </c>
      <c r="F199" s="132"/>
      <c r="G199" s="134">
        <f t="shared" si="9"/>
        <v>0</v>
      </c>
      <c r="H199" s="27" cm="1">
        <f t="array" ref="H199">IFERROR(INDEX(Grunddata!$L$3:$L$49,MATCH(B199,Grunddata!$C$3:$C$49,0),0),0)</f>
        <v>0</v>
      </c>
      <c r="I199" s="27">
        <f t="shared" si="10"/>
        <v>0</v>
      </c>
      <c r="J199" s="137"/>
      <c r="K199" s="34"/>
      <c r="L199" s="136"/>
      <c r="M199" s="146"/>
      <c r="N199" s="136"/>
      <c r="O199" s="148"/>
      <c r="P199" s="132"/>
      <c r="Q199" s="148"/>
      <c r="S199" s="98">
        <f>IFERROR(SUM(Beräkning!A199,Beräkning!B199,Beräkning!E199,Beräkning!H199)-Beräkning!L199+AG199-(IF($J199=Blad3!$B$4,Beräkning!O199,0)),0)</f>
        <v>0</v>
      </c>
      <c r="T199" s="99">
        <f>IFERROR(SUM(Beräkning!C199,Beräkning!F199,Beräkning!I199)-Beräkning!M199+AH199-(IF($J199=Blad3!$B$4,Beräkning!P199,0)),0)</f>
        <v>0</v>
      </c>
      <c r="U199" s="100">
        <f>IFERROR(SUM(Beräkning!D199,Beräkning!G199,Beräkning!J199)-Beräkning!N199+AI199-(IF($J199=Blad3!$B$4,Beräkning!Q199,0)),0)</f>
        <v>0</v>
      </c>
      <c r="V199" s="34"/>
      <c r="W199" s="103" t="e">
        <f>Beräkning!B199+Beräkning!E199+Beräkning!H199+Beräkning!A199</f>
        <v>#N/A</v>
      </c>
      <c r="X199" s="28">
        <f>Beräkning!C199+Beräkning!F199+Beräkning!I199</f>
        <v>0</v>
      </c>
      <c r="Y199" s="104">
        <f>Beräkning!D199+Beräkning!G199+Beräkning!J199</f>
        <v>0</v>
      </c>
      <c r="Z199" s="107">
        <f>IFERROR(-(Beräkning!L199+(IF($J199=Blad3!$B$4,Beräkning!O199,0))),0)</f>
        <v>0</v>
      </c>
      <c r="AA199" s="108">
        <f>IFERROR(-(Beräkning!M199+(IF($J199=Blad3!$B$4,Beräkning!P199,0))),0)</f>
        <v>0</v>
      </c>
      <c r="AB199" s="109">
        <f>IFERROR(-(Beräkning!N199+(IF($J199=Blad3!$B$4,Beräkning!Q199,0))),0)</f>
        <v>0</v>
      </c>
      <c r="AC199" s="105">
        <f>(IF($J199=Blad3!$B$5,Beräkning!O199,0))</f>
        <v>0</v>
      </c>
      <c r="AD199" s="27">
        <f>(IF($J199=Blad3!$B$5,Beräkning!P199,0))</f>
        <v>0</v>
      </c>
      <c r="AE199" s="106">
        <f>(IF($J199=Blad3!$B$5,Beräkning!Q199,0))</f>
        <v>0</v>
      </c>
      <c r="AF199" s="34"/>
      <c r="AG199" s="140"/>
      <c r="AH199" s="141"/>
      <c r="AI199" s="142"/>
      <c r="AJ199" s="34"/>
      <c r="AK199" s="34"/>
      <c r="AL199" s="34"/>
      <c r="AM199" s="34"/>
    </row>
    <row r="200" spans="1:39" x14ac:dyDescent="0.3">
      <c r="A200" s="150">
        <v>191</v>
      </c>
      <c r="B200" s="132"/>
      <c r="C200" s="136"/>
      <c r="D200" s="95" cm="1">
        <f t="array" ref="D200">IFERROR(INDEX(Grunddata!$E$3:$E$49,MATCH(B200,Grunddata!$C$3:$C$49,0),0),0)</f>
        <v>0</v>
      </c>
      <c r="E200" s="95">
        <f t="shared" si="4"/>
        <v>0</v>
      </c>
      <c r="F200" s="132"/>
      <c r="G200" s="134">
        <f t="shared" si="9"/>
        <v>0</v>
      </c>
      <c r="H200" s="27" cm="1">
        <f t="array" ref="H200">IFERROR(INDEX(Grunddata!$L$3:$L$49,MATCH(B200,Grunddata!$C$3:$C$49,0),0),0)</f>
        <v>0</v>
      </c>
      <c r="I200" s="27">
        <f t="shared" si="10"/>
        <v>0</v>
      </c>
      <c r="J200" s="137"/>
      <c r="K200" s="34"/>
      <c r="L200" s="136"/>
      <c r="M200" s="146"/>
      <c r="N200" s="136"/>
      <c r="O200" s="148"/>
      <c r="P200" s="132"/>
      <c r="Q200" s="148"/>
      <c r="S200" s="98">
        <f>IFERROR(SUM(Beräkning!A200,Beräkning!B200,Beräkning!E200,Beräkning!H200)-Beräkning!L200+AG200-(IF($J200=Blad3!$B$4,Beräkning!O200,0)),0)</f>
        <v>0</v>
      </c>
      <c r="T200" s="99">
        <f>IFERROR(SUM(Beräkning!C200,Beräkning!F200,Beräkning!I200)-Beräkning!M200+AH200-(IF($J200=Blad3!$B$4,Beräkning!P200,0)),0)</f>
        <v>0</v>
      </c>
      <c r="U200" s="100">
        <f>IFERROR(SUM(Beräkning!D200,Beräkning!G200,Beräkning!J200)-Beräkning!N200+AI200-(IF($J200=Blad3!$B$4,Beräkning!Q200,0)),0)</f>
        <v>0</v>
      </c>
      <c r="V200" s="34"/>
      <c r="W200" s="103" t="e">
        <f>Beräkning!B200+Beräkning!E200+Beräkning!H200+Beräkning!A200</f>
        <v>#N/A</v>
      </c>
      <c r="X200" s="28">
        <f>Beräkning!C200+Beräkning!F200+Beräkning!I200</f>
        <v>0</v>
      </c>
      <c r="Y200" s="104">
        <f>Beräkning!D200+Beräkning!G200+Beräkning!J200</f>
        <v>0</v>
      </c>
      <c r="Z200" s="107">
        <f>IFERROR(-(Beräkning!L200+(IF($J200=Blad3!$B$4,Beräkning!O200,0))),0)</f>
        <v>0</v>
      </c>
      <c r="AA200" s="108">
        <f>IFERROR(-(Beräkning!M200+(IF($J200=Blad3!$B$4,Beräkning!P200,0))),0)</f>
        <v>0</v>
      </c>
      <c r="AB200" s="109">
        <f>IFERROR(-(Beräkning!N200+(IF($J200=Blad3!$B$4,Beräkning!Q200,0))),0)</f>
        <v>0</v>
      </c>
      <c r="AC200" s="105">
        <f>(IF($J200=Blad3!$B$5,Beräkning!O200,0))</f>
        <v>0</v>
      </c>
      <c r="AD200" s="27">
        <f>(IF($J200=Blad3!$B$5,Beräkning!P200,0))</f>
        <v>0</v>
      </c>
      <c r="AE200" s="106">
        <f>(IF($J200=Blad3!$B$5,Beräkning!Q200,0))</f>
        <v>0</v>
      </c>
      <c r="AF200" s="34"/>
      <c r="AG200" s="140"/>
      <c r="AH200" s="141"/>
      <c r="AI200" s="142"/>
      <c r="AJ200" s="34"/>
      <c r="AK200" s="34"/>
      <c r="AL200" s="34"/>
      <c r="AM200" s="34"/>
    </row>
    <row r="201" spans="1:39" x14ac:dyDescent="0.3">
      <c r="A201" s="150">
        <v>192</v>
      </c>
      <c r="B201" s="132"/>
      <c r="C201" s="136"/>
      <c r="D201" s="95" cm="1">
        <f t="array" ref="D201">IFERROR(INDEX(Grunddata!$E$3:$E$49,MATCH(B201,Grunddata!$C$3:$C$49,0),0),0)</f>
        <v>0</v>
      </c>
      <c r="E201" s="95">
        <f t="shared" si="4"/>
        <v>0</v>
      </c>
      <c r="F201" s="132"/>
      <c r="G201" s="134">
        <f t="shared" si="9"/>
        <v>0</v>
      </c>
      <c r="H201" s="27" cm="1">
        <f t="array" ref="H201">IFERROR(INDEX(Grunddata!$L$3:$L$49,MATCH(B201,Grunddata!$C$3:$C$49,0),0),0)</f>
        <v>0</v>
      </c>
      <c r="I201" s="27">
        <f t="shared" si="10"/>
        <v>0</v>
      </c>
      <c r="J201" s="137"/>
      <c r="K201" s="34"/>
      <c r="L201" s="136"/>
      <c r="M201" s="146"/>
      <c r="N201" s="136"/>
      <c r="O201" s="148"/>
      <c r="P201" s="132"/>
      <c r="Q201" s="148"/>
      <c r="S201" s="98">
        <f>IFERROR(SUM(Beräkning!A201,Beräkning!B201,Beräkning!E201,Beräkning!H201)-Beräkning!L201+AG201-(IF($J201=Blad3!$B$4,Beräkning!O201,0)),0)</f>
        <v>0</v>
      </c>
      <c r="T201" s="99">
        <f>IFERROR(SUM(Beräkning!C201,Beräkning!F201,Beräkning!I201)-Beräkning!M201+AH201-(IF($J201=Blad3!$B$4,Beräkning!P201,0)),0)</f>
        <v>0</v>
      </c>
      <c r="U201" s="100">
        <f>IFERROR(SUM(Beräkning!D201,Beräkning!G201,Beräkning!J201)-Beräkning!N201+AI201-(IF($J201=Blad3!$B$4,Beräkning!Q201,0)),0)</f>
        <v>0</v>
      </c>
      <c r="V201" s="34"/>
      <c r="W201" s="103" t="e">
        <f>Beräkning!B201+Beräkning!E201+Beräkning!H201+Beräkning!A201</f>
        <v>#N/A</v>
      </c>
      <c r="X201" s="28">
        <f>Beräkning!C201+Beräkning!F201+Beräkning!I201</f>
        <v>0</v>
      </c>
      <c r="Y201" s="104">
        <f>Beräkning!D201+Beräkning!G201+Beräkning!J201</f>
        <v>0</v>
      </c>
      <c r="Z201" s="107">
        <f>IFERROR(-(Beräkning!L201+(IF($J201=Blad3!$B$4,Beräkning!O201,0))),0)</f>
        <v>0</v>
      </c>
      <c r="AA201" s="108">
        <f>IFERROR(-(Beräkning!M201+(IF($J201=Blad3!$B$4,Beräkning!P201,0))),0)</f>
        <v>0</v>
      </c>
      <c r="AB201" s="109">
        <f>IFERROR(-(Beräkning!N201+(IF($J201=Blad3!$B$4,Beräkning!Q201,0))),0)</f>
        <v>0</v>
      </c>
      <c r="AC201" s="105">
        <f>(IF($J201=Blad3!$B$5,Beräkning!O201,0))</f>
        <v>0</v>
      </c>
      <c r="AD201" s="27">
        <f>(IF($J201=Blad3!$B$5,Beräkning!P201,0))</f>
        <v>0</v>
      </c>
      <c r="AE201" s="106">
        <f>(IF($J201=Blad3!$B$5,Beräkning!Q201,0))</f>
        <v>0</v>
      </c>
      <c r="AF201" s="34"/>
      <c r="AG201" s="140"/>
      <c r="AH201" s="141"/>
      <c r="AI201" s="142"/>
      <c r="AJ201" s="34"/>
      <c r="AK201" s="34"/>
      <c r="AL201" s="34"/>
      <c r="AM201" s="34"/>
    </row>
    <row r="202" spans="1:39" x14ac:dyDescent="0.3">
      <c r="A202" s="150">
        <v>193</v>
      </c>
      <c r="B202" s="132"/>
      <c r="C202" s="136"/>
      <c r="D202" s="95" cm="1">
        <f t="array" ref="D202">IFERROR(INDEX(Grunddata!$E$3:$E$49,MATCH(B202,Grunddata!$C$3:$C$49,0),0),0)</f>
        <v>0</v>
      </c>
      <c r="E202" s="95">
        <f t="shared" si="4"/>
        <v>0</v>
      </c>
      <c r="F202" s="132"/>
      <c r="G202" s="134">
        <f t="shared" si="9"/>
        <v>0</v>
      </c>
      <c r="H202" s="27" cm="1">
        <f t="array" ref="H202">IFERROR(INDEX(Grunddata!$L$3:$L$49,MATCH(B202,Grunddata!$C$3:$C$49,0),0),0)</f>
        <v>0</v>
      </c>
      <c r="I202" s="27">
        <f t="shared" si="10"/>
        <v>0</v>
      </c>
      <c r="J202" s="137"/>
      <c r="K202" s="34"/>
      <c r="L202" s="136"/>
      <c r="M202" s="146"/>
      <c r="N202" s="136"/>
      <c r="O202" s="148"/>
      <c r="P202" s="132"/>
      <c r="Q202" s="148"/>
      <c r="S202" s="98">
        <f>IFERROR(SUM(Beräkning!A202,Beräkning!B202,Beräkning!E202,Beräkning!H202)-Beräkning!L202+AG202-(IF($J202=Blad3!$B$4,Beräkning!O202,0)),0)</f>
        <v>0</v>
      </c>
      <c r="T202" s="99">
        <f>IFERROR(SUM(Beräkning!C202,Beräkning!F202,Beräkning!I202)-Beräkning!M202+AH202-(IF($J202=Blad3!$B$4,Beräkning!P202,0)),0)</f>
        <v>0</v>
      </c>
      <c r="U202" s="100">
        <f>IFERROR(SUM(Beräkning!D202,Beräkning!G202,Beräkning!J202)-Beräkning!N202+AI202-(IF($J202=Blad3!$B$4,Beräkning!Q202,0)),0)</f>
        <v>0</v>
      </c>
      <c r="V202" s="34"/>
      <c r="W202" s="103" t="e">
        <f>Beräkning!B202+Beräkning!E202+Beräkning!H202+Beräkning!A202</f>
        <v>#N/A</v>
      </c>
      <c r="X202" s="28">
        <f>Beräkning!C202+Beräkning!F202+Beräkning!I202</f>
        <v>0</v>
      </c>
      <c r="Y202" s="104">
        <f>Beräkning!D202+Beräkning!G202+Beräkning!J202</f>
        <v>0</v>
      </c>
      <c r="Z202" s="107">
        <f>IFERROR(-(Beräkning!L202+(IF($J202=Blad3!$B$4,Beräkning!O202,0))),0)</f>
        <v>0</v>
      </c>
      <c r="AA202" s="108">
        <f>IFERROR(-(Beräkning!M202+(IF($J202=Blad3!$B$4,Beräkning!P202,0))),0)</f>
        <v>0</v>
      </c>
      <c r="AB202" s="109">
        <f>IFERROR(-(Beräkning!N202+(IF($J202=Blad3!$B$4,Beräkning!Q202,0))),0)</f>
        <v>0</v>
      </c>
      <c r="AC202" s="105">
        <f>(IF($J202=Blad3!$B$5,Beräkning!O202,0))</f>
        <v>0</v>
      </c>
      <c r="AD202" s="27">
        <f>(IF($J202=Blad3!$B$5,Beräkning!P202,0))</f>
        <v>0</v>
      </c>
      <c r="AE202" s="106">
        <f>(IF($J202=Blad3!$B$5,Beräkning!Q202,0))</f>
        <v>0</v>
      </c>
      <c r="AF202" s="34"/>
      <c r="AG202" s="140"/>
      <c r="AH202" s="141"/>
      <c r="AI202" s="142"/>
      <c r="AJ202" s="34"/>
      <c r="AK202" s="34"/>
      <c r="AL202" s="34"/>
      <c r="AM202" s="34"/>
    </row>
    <row r="203" spans="1:39" x14ac:dyDescent="0.3">
      <c r="A203" s="150">
        <v>194</v>
      </c>
      <c r="B203" s="132"/>
      <c r="C203" s="136"/>
      <c r="D203" s="95" cm="1">
        <f t="array" ref="D203">IFERROR(INDEX(Grunddata!$E$3:$E$49,MATCH(B203,Grunddata!$C$3:$C$49,0),0),0)</f>
        <v>0</v>
      </c>
      <c r="E203" s="95">
        <f t="shared" si="4"/>
        <v>0</v>
      </c>
      <c r="F203" s="132"/>
      <c r="G203" s="134">
        <f t="shared" si="9"/>
        <v>0</v>
      </c>
      <c r="H203" s="27" cm="1">
        <f t="array" ref="H203">IFERROR(INDEX(Grunddata!$L$3:$L$49,MATCH(B203,Grunddata!$C$3:$C$49,0),0),0)</f>
        <v>0</v>
      </c>
      <c r="I203" s="27">
        <f t="shared" si="10"/>
        <v>0</v>
      </c>
      <c r="J203" s="137"/>
      <c r="K203" s="34"/>
      <c r="L203" s="136"/>
      <c r="M203" s="146"/>
      <c r="N203" s="136"/>
      <c r="O203" s="148"/>
      <c r="P203" s="132"/>
      <c r="Q203" s="148"/>
      <c r="S203" s="98">
        <f>IFERROR(SUM(Beräkning!A203,Beräkning!B203,Beräkning!E203,Beräkning!H203)-Beräkning!L203+AG203-(IF($J203=Blad3!$B$4,Beräkning!O203,0)),0)</f>
        <v>0</v>
      </c>
      <c r="T203" s="99">
        <f>IFERROR(SUM(Beräkning!C203,Beräkning!F203,Beräkning!I203)-Beräkning!M203+AH203-(IF($J203=Blad3!$B$4,Beräkning!P203,0)),0)</f>
        <v>0</v>
      </c>
      <c r="U203" s="100">
        <f>IFERROR(SUM(Beräkning!D203,Beräkning!G203,Beräkning!J203)-Beräkning!N203+AI203-(IF($J203=Blad3!$B$4,Beräkning!Q203,0)),0)</f>
        <v>0</v>
      </c>
      <c r="V203" s="34"/>
      <c r="W203" s="103" t="e">
        <f>Beräkning!B203+Beräkning!E203+Beräkning!H203+Beräkning!A203</f>
        <v>#N/A</v>
      </c>
      <c r="X203" s="28">
        <f>Beräkning!C203+Beräkning!F203+Beräkning!I203</f>
        <v>0</v>
      </c>
      <c r="Y203" s="104">
        <f>Beräkning!D203+Beräkning!G203+Beräkning!J203</f>
        <v>0</v>
      </c>
      <c r="Z203" s="107">
        <f>IFERROR(-(Beräkning!L203+(IF($J203=Blad3!$B$4,Beräkning!O203,0))),0)</f>
        <v>0</v>
      </c>
      <c r="AA203" s="108">
        <f>IFERROR(-(Beräkning!M203+(IF($J203=Blad3!$B$4,Beräkning!P203,0))),0)</f>
        <v>0</v>
      </c>
      <c r="AB203" s="109">
        <f>IFERROR(-(Beräkning!N203+(IF($J203=Blad3!$B$4,Beräkning!Q203,0))),0)</f>
        <v>0</v>
      </c>
      <c r="AC203" s="105">
        <f>(IF($J203=Blad3!$B$5,Beräkning!O203,0))</f>
        <v>0</v>
      </c>
      <c r="AD203" s="27">
        <f>(IF($J203=Blad3!$B$5,Beräkning!P203,0))</f>
        <v>0</v>
      </c>
      <c r="AE203" s="106">
        <f>(IF($J203=Blad3!$B$5,Beräkning!Q203,0))</f>
        <v>0</v>
      </c>
      <c r="AF203" s="34"/>
      <c r="AG203" s="140"/>
      <c r="AH203" s="141"/>
      <c r="AI203" s="142"/>
      <c r="AJ203" s="34"/>
      <c r="AK203" s="34"/>
      <c r="AL203" s="34"/>
      <c r="AM203" s="34"/>
    </row>
    <row r="204" spans="1:39" x14ac:dyDescent="0.3">
      <c r="A204" s="150">
        <v>195</v>
      </c>
      <c r="B204" s="132"/>
      <c r="C204" s="136"/>
      <c r="D204" s="95" cm="1">
        <f t="array" ref="D204">IFERROR(INDEX(Grunddata!$E$3:$E$49,MATCH(B204,Grunddata!$C$3:$C$49,0),0),0)</f>
        <v>0</v>
      </c>
      <c r="E204" s="95">
        <f t="shared" si="4"/>
        <v>0</v>
      </c>
      <c r="F204" s="132"/>
      <c r="G204" s="134">
        <f t="shared" si="9"/>
        <v>0</v>
      </c>
      <c r="H204" s="27" cm="1">
        <f t="array" ref="H204">IFERROR(INDEX(Grunddata!$L$3:$L$49,MATCH(B204,Grunddata!$C$3:$C$49,0),0),0)</f>
        <v>0</v>
      </c>
      <c r="I204" s="27">
        <f t="shared" si="10"/>
        <v>0</v>
      </c>
      <c r="J204" s="137"/>
      <c r="K204" s="34"/>
      <c r="L204" s="136"/>
      <c r="M204" s="146"/>
      <c r="N204" s="136"/>
      <c r="O204" s="148"/>
      <c r="P204" s="132"/>
      <c r="Q204" s="148"/>
      <c r="S204" s="98">
        <f>IFERROR(SUM(Beräkning!A204,Beräkning!B204,Beräkning!E204,Beräkning!H204)-Beräkning!L204+AG204-(IF($J204=Blad3!$B$4,Beräkning!O204,0)),0)</f>
        <v>0</v>
      </c>
      <c r="T204" s="99">
        <f>IFERROR(SUM(Beräkning!C204,Beräkning!F204,Beräkning!I204)-Beräkning!M204+AH204-(IF($J204=Blad3!$B$4,Beräkning!P204,0)),0)</f>
        <v>0</v>
      </c>
      <c r="U204" s="100">
        <f>IFERROR(SUM(Beräkning!D204,Beräkning!G204,Beräkning!J204)-Beräkning!N204+AI204-(IF($J204=Blad3!$B$4,Beräkning!Q204,0)),0)</f>
        <v>0</v>
      </c>
      <c r="V204" s="34"/>
      <c r="W204" s="103" t="e">
        <f>Beräkning!B204+Beräkning!E204+Beräkning!H204+Beräkning!A204</f>
        <v>#N/A</v>
      </c>
      <c r="X204" s="28">
        <f>Beräkning!C204+Beräkning!F204+Beräkning!I204</f>
        <v>0</v>
      </c>
      <c r="Y204" s="104">
        <f>Beräkning!D204+Beräkning!G204+Beräkning!J204</f>
        <v>0</v>
      </c>
      <c r="Z204" s="107">
        <f>IFERROR(-(Beräkning!L204+(IF($J204=Blad3!$B$4,Beräkning!O204,0))),0)</f>
        <v>0</v>
      </c>
      <c r="AA204" s="108">
        <f>IFERROR(-(Beräkning!M204+(IF($J204=Blad3!$B$4,Beräkning!P204,0))),0)</f>
        <v>0</v>
      </c>
      <c r="AB204" s="109">
        <f>IFERROR(-(Beräkning!N204+(IF($J204=Blad3!$B$4,Beräkning!Q204,0))),0)</f>
        <v>0</v>
      </c>
      <c r="AC204" s="105">
        <f>(IF($J204=Blad3!$B$5,Beräkning!O204,0))</f>
        <v>0</v>
      </c>
      <c r="AD204" s="27">
        <f>(IF($J204=Blad3!$B$5,Beräkning!P204,0))</f>
        <v>0</v>
      </c>
      <c r="AE204" s="106">
        <f>(IF($J204=Blad3!$B$5,Beräkning!Q204,0))</f>
        <v>0</v>
      </c>
      <c r="AF204" s="34"/>
      <c r="AG204" s="140"/>
      <c r="AH204" s="141"/>
      <c r="AI204" s="142"/>
      <c r="AJ204" s="34"/>
      <c r="AK204" s="34"/>
      <c r="AL204" s="34"/>
      <c r="AM204" s="34"/>
    </row>
    <row r="205" spans="1:39" x14ac:dyDescent="0.3">
      <c r="A205" s="150">
        <v>196</v>
      </c>
      <c r="B205" s="132"/>
      <c r="C205" s="136"/>
      <c r="D205" s="95" cm="1">
        <f t="array" ref="D205">IFERROR(INDEX(Grunddata!$E$3:$E$49,MATCH(B205,Grunddata!$C$3:$C$49,0),0),0)</f>
        <v>0</v>
      </c>
      <c r="E205" s="95">
        <f t="shared" si="4"/>
        <v>0</v>
      </c>
      <c r="F205" s="132"/>
      <c r="G205" s="134">
        <f t="shared" si="9"/>
        <v>0</v>
      </c>
      <c r="H205" s="27" cm="1">
        <f t="array" ref="H205">IFERROR(INDEX(Grunddata!$L$3:$L$49,MATCH(B205,Grunddata!$C$3:$C$49,0),0),0)</f>
        <v>0</v>
      </c>
      <c r="I205" s="27">
        <f t="shared" si="10"/>
        <v>0</v>
      </c>
      <c r="J205" s="137"/>
      <c r="K205" s="34"/>
      <c r="L205" s="136"/>
      <c r="M205" s="146"/>
      <c r="N205" s="136"/>
      <c r="O205" s="148"/>
      <c r="P205" s="132"/>
      <c r="Q205" s="148"/>
      <c r="S205" s="98">
        <f>IFERROR(SUM(Beräkning!A205,Beräkning!B205,Beräkning!E205,Beräkning!H205)-Beräkning!L205+AG205-(IF($J205=Blad3!$B$4,Beräkning!O205,0)),0)</f>
        <v>0</v>
      </c>
      <c r="T205" s="99">
        <f>IFERROR(SUM(Beräkning!C205,Beräkning!F205,Beräkning!I205)-Beräkning!M205+AH205-(IF($J205=Blad3!$B$4,Beräkning!P205,0)),0)</f>
        <v>0</v>
      </c>
      <c r="U205" s="100">
        <f>IFERROR(SUM(Beräkning!D205,Beräkning!G205,Beräkning!J205)-Beräkning!N205+AI205-(IF($J205=Blad3!$B$4,Beräkning!Q205,0)),0)</f>
        <v>0</v>
      </c>
      <c r="V205" s="34"/>
      <c r="W205" s="103" t="e">
        <f>Beräkning!B205+Beräkning!E205+Beräkning!H205+Beräkning!A205</f>
        <v>#N/A</v>
      </c>
      <c r="X205" s="28">
        <f>Beräkning!C205+Beräkning!F205+Beräkning!I205</f>
        <v>0</v>
      </c>
      <c r="Y205" s="104">
        <f>Beräkning!D205+Beräkning!G205+Beräkning!J205</f>
        <v>0</v>
      </c>
      <c r="Z205" s="107">
        <f>IFERROR(-(Beräkning!L205+(IF($J205=Blad3!$B$4,Beräkning!O205,0))),0)</f>
        <v>0</v>
      </c>
      <c r="AA205" s="108">
        <f>IFERROR(-(Beräkning!M205+(IF($J205=Blad3!$B$4,Beräkning!P205,0))),0)</f>
        <v>0</v>
      </c>
      <c r="AB205" s="109">
        <f>IFERROR(-(Beräkning!N205+(IF($J205=Blad3!$B$4,Beräkning!Q205,0))),0)</f>
        <v>0</v>
      </c>
      <c r="AC205" s="105">
        <f>(IF($J205=Blad3!$B$5,Beräkning!O205,0))</f>
        <v>0</v>
      </c>
      <c r="AD205" s="27">
        <f>(IF($J205=Blad3!$B$5,Beräkning!P205,0))</f>
        <v>0</v>
      </c>
      <c r="AE205" s="106">
        <f>(IF($J205=Blad3!$B$5,Beräkning!Q205,0))</f>
        <v>0</v>
      </c>
      <c r="AF205" s="34"/>
      <c r="AG205" s="140"/>
      <c r="AH205" s="141"/>
      <c r="AI205" s="142"/>
      <c r="AJ205" s="34"/>
      <c r="AK205" s="34"/>
      <c r="AL205" s="34"/>
      <c r="AM205" s="34"/>
    </row>
    <row r="206" spans="1:39" x14ac:dyDescent="0.3">
      <c r="A206" s="150">
        <v>197</v>
      </c>
      <c r="B206" s="132"/>
      <c r="C206" s="136"/>
      <c r="D206" s="95" cm="1">
        <f t="array" ref="D206">IFERROR(INDEX(Grunddata!$E$3:$E$49,MATCH(B206,Grunddata!$C$3:$C$49,0),0),0)</f>
        <v>0</v>
      </c>
      <c r="E206" s="95">
        <f t="shared" si="4"/>
        <v>0</v>
      </c>
      <c r="F206" s="132"/>
      <c r="G206" s="134">
        <f t="shared" si="5"/>
        <v>0</v>
      </c>
      <c r="H206" s="27" cm="1">
        <f t="array" ref="H206">IFERROR(INDEX(Grunddata!$L$3:$L$49,MATCH(B206,Grunddata!$C$3:$C$49,0),0),0)</f>
        <v>0</v>
      </c>
      <c r="I206" s="27">
        <f t="shared" si="6"/>
        <v>0</v>
      </c>
      <c r="J206" s="137"/>
      <c r="K206" s="34"/>
      <c r="L206" s="136"/>
      <c r="M206" s="146"/>
      <c r="N206" s="136"/>
      <c r="O206" s="148"/>
      <c r="P206" s="132"/>
      <c r="Q206" s="148"/>
      <c r="S206" s="98">
        <f>IFERROR(SUM(Beräkning!A206,Beräkning!B206,Beräkning!E206,Beräkning!H206)-Beräkning!L206+AG206-(IF($J206=Blad3!$B$4,Beräkning!O206,0)),0)</f>
        <v>0</v>
      </c>
      <c r="T206" s="99">
        <f>IFERROR(SUM(Beräkning!C206,Beräkning!F206,Beräkning!I206)-Beräkning!M206+AH206-(IF($J206=Blad3!$B$4,Beräkning!P206,0)),0)</f>
        <v>0</v>
      </c>
      <c r="U206" s="100">
        <f>IFERROR(SUM(Beräkning!D206,Beräkning!G206,Beräkning!J206)-Beräkning!N206+AI206-(IF($J206=Blad3!$B$4,Beräkning!Q206,0)),0)</f>
        <v>0</v>
      </c>
      <c r="V206" s="34"/>
      <c r="W206" s="103" t="e">
        <f>Beräkning!B206+Beräkning!E206+Beräkning!H206+Beräkning!A206</f>
        <v>#N/A</v>
      </c>
      <c r="X206" s="28">
        <f>Beräkning!C206+Beräkning!F206+Beräkning!I206</f>
        <v>0</v>
      </c>
      <c r="Y206" s="104">
        <f>Beräkning!D206+Beräkning!G206+Beräkning!J206</f>
        <v>0</v>
      </c>
      <c r="Z206" s="107">
        <f>IFERROR(-(Beräkning!L206+(IF($J206=Blad3!$B$4,Beräkning!O206,0))),0)</f>
        <v>0</v>
      </c>
      <c r="AA206" s="108">
        <f>IFERROR(-(Beräkning!M206+(IF($J206=Blad3!$B$4,Beräkning!P206,0))),0)</f>
        <v>0</v>
      </c>
      <c r="AB206" s="109">
        <f>IFERROR(-(Beräkning!N206+(IF($J206=Blad3!$B$4,Beräkning!Q206,0))),0)</f>
        <v>0</v>
      </c>
      <c r="AC206" s="105">
        <f>(IF($J206=Blad3!$B$5,Beräkning!O206,0))</f>
        <v>0</v>
      </c>
      <c r="AD206" s="27">
        <f>(IF($J206=Blad3!$B$5,Beräkning!P206,0))</f>
        <v>0</v>
      </c>
      <c r="AE206" s="106">
        <f>(IF($J206=Blad3!$B$5,Beräkning!Q206,0))</f>
        <v>0</v>
      </c>
      <c r="AF206" s="34"/>
      <c r="AG206" s="140"/>
      <c r="AH206" s="141"/>
      <c r="AI206" s="142"/>
      <c r="AJ206" s="34"/>
      <c r="AK206" s="34"/>
      <c r="AL206" s="34"/>
      <c r="AM206" s="34"/>
    </row>
    <row r="207" spans="1:39" x14ac:dyDescent="0.3">
      <c r="A207" s="150">
        <v>198</v>
      </c>
      <c r="B207" s="132"/>
      <c r="C207" s="136"/>
      <c r="D207" s="95" cm="1">
        <f t="array" ref="D207">IFERROR(INDEX(Grunddata!$E$3:$E$49,MATCH(B207,Grunddata!$C$3:$C$49,0),0),0)</f>
        <v>0</v>
      </c>
      <c r="E207" s="95">
        <f>D207/1000*C207</f>
        <v>0</v>
      </c>
      <c r="F207" s="132"/>
      <c r="G207" s="134">
        <f t="shared" si="5"/>
        <v>0</v>
      </c>
      <c r="H207" s="27" cm="1">
        <f t="array" ref="H207">IFERROR(INDEX(Grunddata!$L$3:$L$49,MATCH(B207,Grunddata!$C$3:$C$49,0),0),0)</f>
        <v>0</v>
      </c>
      <c r="I207" s="27">
        <f t="shared" si="6"/>
        <v>0</v>
      </c>
      <c r="J207" s="137"/>
      <c r="K207" s="34"/>
      <c r="L207" s="136"/>
      <c r="M207" s="146"/>
      <c r="N207" s="136"/>
      <c r="O207" s="148"/>
      <c r="P207" s="132"/>
      <c r="Q207" s="148"/>
      <c r="S207" s="98">
        <f>IFERROR(SUM(Beräkning!A207,Beräkning!B207,Beräkning!E207,Beräkning!H207)-Beräkning!L207+AG207-(IF($J207=Blad3!$B$4,Beräkning!O207,0)),0)</f>
        <v>0</v>
      </c>
      <c r="T207" s="99">
        <f>IFERROR(SUM(Beräkning!C207,Beräkning!F207,Beräkning!I207)-Beräkning!M207+AH207-(IF($J207=Blad3!$B$4,Beräkning!P207,0)),0)</f>
        <v>0</v>
      </c>
      <c r="U207" s="100">
        <f>IFERROR(SUM(Beräkning!D207,Beräkning!G207,Beräkning!J207)-Beräkning!N207+AI207-(IF($J207=Blad3!$B$4,Beräkning!Q207,0)),0)</f>
        <v>0</v>
      </c>
      <c r="V207" s="34"/>
      <c r="W207" s="103" t="e">
        <f>Beräkning!B207+Beräkning!E207+Beräkning!H207+Beräkning!A207</f>
        <v>#N/A</v>
      </c>
      <c r="X207" s="28">
        <f>Beräkning!C207+Beräkning!F207+Beräkning!I207</f>
        <v>0</v>
      </c>
      <c r="Y207" s="104">
        <f>Beräkning!D207+Beräkning!G207+Beräkning!J207</f>
        <v>0</v>
      </c>
      <c r="Z207" s="107">
        <f>IFERROR(-(Beräkning!L207+(IF($J207=Blad3!$B$4,Beräkning!O207,0))),0)</f>
        <v>0</v>
      </c>
      <c r="AA207" s="108">
        <f>IFERROR(-(Beräkning!M207+(IF($J207=Blad3!$B$4,Beräkning!P207,0))),0)</f>
        <v>0</v>
      </c>
      <c r="AB207" s="109">
        <f>IFERROR(-(Beräkning!N207+(IF($J207=Blad3!$B$4,Beräkning!Q207,0))),0)</f>
        <v>0</v>
      </c>
      <c r="AC207" s="105">
        <f>(IF($J207=Blad3!$B$5,Beräkning!O207,0))</f>
        <v>0</v>
      </c>
      <c r="AD207" s="27">
        <f>(IF($J207=Blad3!$B$5,Beräkning!P207,0))</f>
        <v>0</v>
      </c>
      <c r="AE207" s="106">
        <f>(IF($J207=Blad3!$B$5,Beräkning!Q207,0))</f>
        <v>0</v>
      </c>
      <c r="AF207" s="34"/>
      <c r="AG207" s="140"/>
      <c r="AH207" s="141"/>
      <c r="AI207" s="142"/>
      <c r="AJ207" s="34"/>
      <c r="AK207" s="34"/>
      <c r="AL207" s="34"/>
      <c r="AM207" s="34"/>
    </row>
    <row r="208" spans="1:39" x14ac:dyDescent="0.3">
      <c r="A208" s="150">
        <v>199</v>
      </c>
      <c r="B208" s="132"/>
      <c r="C208" s="136"/>
      <c r="D208" s="95" cm="1">
        <f t="array" ref="D208">IFERROR(INDEX(Grunddata!$E$3:$E$49,MATCH(B208,Grunddata!$C$3:$C$49,0),0),0)</f>
        <v>0</v>
      </c>
      <c r="E208" s="95">
        <f>D208/1000*C208</f>
        <v>0</v>
      </c>
      <c r="F208" s="132"/>
      <c r="G208" s="134">
        <f t="shared" si="5"/>
        <v>0</v>
      </c>
      <c r="H208" s="27" cm="1">
        <f t="array" ref="H208">IFERROR(INDEX(Grunddata!$L$3:$L$49,MATCH(B208,Grunddata!$C$3:$C$49,0),0),0)</f>
        <v>0</v>
      </c>
      <c r="I208" s="27">
        <f t="shared" si="6"/>
        <v>0</v>
      </c>
      <c r="J208" s="137"/>
      <c r="K208" s="34"/>
      <c r="L208" s="136"/>
      <c r="M208" s="146"/>
      <c r="N208" s="136"/>
      <c r="O208" s="148"/>
      <c r="P208" s="132"/>
      <c r="Q208" s="148"/>
      <c r="S208" s="98">
        <f>IFERROR(SUM(Beräkning!A208,Beräkning!B208,Beräkning!E208,Beräkning!H208)-Beräkning!L208+AG208-(IF($J208=Blad3!$B$4,Beräkning!O208,0)),0)</f>
        <v>0</v>
      </c>
      <c r="T208" s="99">
        <f>IFERROR(SUM(Beräkning!C208,Beräkning!F208,Beräkning!I208)-Beräkning!M208+AH208-(IF($J208=Blad3!$B$4,Beräkning!P208,0)),0)</f>
        <v>0</v>
      </c>
      <c r="U208" s="100">
        <f>IFERROR(SUM(Beräkning!D208,Beräkning!G208,Beräkning!J208)-Beräkning!N208+AI208-(IF($J208=Blad3!$B$4,Beräkning!Q208,0)),0)</f>
        <v>0</v>
      </c>
      <c r="V208" s="34"/>
      <c r="W208" s="103" t="e">
        <f>Beräkning!B208+Beräkning!E208+Beräkning!H208+Beräkning!A208</f>
        <v>#N/A</v>
      </c>
      <c r="X208" s="28">
        <f>Beräkning!C208+Beräkning!F208+Beräkning!I208</f>
        <v>0</v>
      </c>
      <c r="Y208" s="104">
        <f>Beräkning!D208+Beräkning!G208+Beräkning!J208</f>
        <v>0</v>
      </c>
      <c r="Z208" s="107">
        <f>IFERROR(-(Beräkning!L208+(IF($J208=Blad3!$B$4,Beräkning!O208,0))),0)</f>
        <v>0</v>
      </c>
      <c r="AA208" s="108">
        <f>IFERROR(-(Beräkning!M208+(IF($J208=Blad3!$B$4,Beräkning!P208,0))),0)</f>
        <v>0</v>
      </c>
      <c r="AB208" s="109">
        <f>IFERROR(-(Beräkning!N208+(IF($J208=Blad3!$B$4,Beräkning!Q208,0))),0)</f>
        <v>0</v>
      </c>
      <c r="AC208" s="105">
        <f>(IF($J208=Blad3!$B$5,Beräkning!O208,0))</f>
        <v>0</v>
      </c>
      <c r="AD208" s="27">
        <f>(IF($J208=Blad3!$B$5,Beräkning!P208,0))</f>
        <v>0</v>
      </c>
      <c r="AE208" s="106">
        <f>(IF($J208=Blad3!$B$5,Beräkning!Q208,0))</f>
        <v>0</v>
      </c>
      <c r="AF208" s="34"/>
      <c r="AG208" s="140"/>
      <c r="AH208" s="141"/>
      <c r="AI208" s="142"/>
      <c r="AJ208" s="34"/>
      <c r="AK208" s="34"/>
      <c r="AL208" s="34"/>
      <c r="AM208" s="34"/>
    </row>
    <row r="209" spans="1:39" x14ac:dyDescent="0.3">
      <c r="A209" s="150">
        <v>200</v>
      </c>
      <c r="B209" s="132"/>
      <c r="C209" s="136"/>
      <c r="D209" s="95" cm="1">
        <f t="array" ref="D209">IFERROR(INDEX(Grunddata!$E$3:$E$49,MATCH(B209,Grunddata!$C$3:$C$49,0),0),0)</f>
        <v>0</v>
      </c>
      <c r="E209" s="95">
        <f t="shared" si="4"/>
        <v>0</v>
      </c>
      <c r="F209" s="132"/>
      <c r="G209" s="134">
        <f t="shared" si="5"/>
        <v>0</v>
      </c>
      <c r="H209" s="27" cm="1">
        <f t="array" ref="H209">IFERROR(INDEX(Grunddata!$L$3:$L$49,MATCH(B209,Grunddata!$C$3:$C$49,0),0),0)</f>
        <v>0</v>
      </c>
      <c r="I209" s="27">
        <f t="shared" si="6"/>
        <v>0</v>
      </c>
      <c r="J209" s="137"/>
      <c r="K209" s="34"/>
      <c r="L209" s="136"/>
      <c r="M209" s="146"/>
      <c r="N209" s="136"/>
      <c r="O209" s="148"/>
      <c r="P209" s="132"/>
      <c r="Q209" s="148"/>
      <c r="S209" s="98">
        <f>IFERROR(SUM(Beräkning!A209,Beräkning!B209,Beräkning!E209,Beräkning!H209)-Beräkning!L209+AG209-(IF($J209=Blad3!$B$4,Beräkning!O209,0)),0)</f>
        <v>0</v>
      </c>
      <c r="T209" s="99">
        <f>IFERROR(SUM(Beräkning!C209,Beräkning!F209,Beräkning!I209)-Beräkning!M209+AH209-(IF($J209=Blad3!$B$4,Beräkning!P209,0)),0)</f>
        <v>0</v>
      </c>
      <c r="U209" s="100">
        <f>IFERROR(SUM(Beräkning!D209,Beräkning!G209,Beräkning!J209)-Beräkning!N209+AI209-(IF($J209=Blad3!$B$4,Beräkning!Q209,0)),0)</f>
        <v>0</v>
      </c>
      <c r="V209" s="34"/>
      <c r="W209" s="103" t="e">
        <f>Beräkning!B209+Beräkning!E209+Beräkning!H209+Beräkning!A209</f>
        <v>#N/A</v>
      </c>
      <c r="X209" s="28">
        <f>Beräkning!C209+Beräkning!F209+Beräkning!I209</f>
        <v>0</v>
      </c>
      <c r="Y209" s="104">
        <f>Beräkning!D209+Beräkning!G209+Beräkning!J209</f>
        <v>0</v>
      </c>
      <c r="Z209" s="107">
        <f>IFERROR(-(Beräkning!L209+(IF($J209=Blad3!$B$4,Beräkning!O209,0))),0)</f>
        <v>0</v>
      </c>
      <c r="AA209" s="108">
        <f>IFERROR(-(Beräkning!M209+(IF($J209=Blad3!$B$4,Beräkning!P209,0))),0)</f>
        <v>0</v>
      </c>
      <c r="AB209" s="109">
        <f>IFERROR(-(Beräkning!N209+(IF($J209=Blad3!$B$4,Beräkning!Q209,0))),0)</f>
        <v>0</v>
      </c>
      <c r="AC209" s="105">
        <f>(IF($J209=Blad3!$B$5,Beräkning!O209,0))</f>
        <v>0</v>
      </c>
      <c r="AD209" s="27">
        <f>(IF($J209=Blad3!$B$5,Beräkning!P209,0))</f>
        <v>0</v>
      </c>
      <c r="AE209" s="106">
        <f>(IF($J209=Blad3!$B$5,Beräkning!Q209,0))</f>
        <v>0</v>
      </c>
      <c r="AF209" s="34"/>
      <c r="AG209" s="140"/>
      <c r="AH209" s="141"/>
      <c r="AI209" s="142"/>
      <c r="AJ209" s="34"/>
      <c r="AK209" s="34"/>
      <c r="AL209" s="34"/>
      <c r="AM209" s="34"/>
    </row>
    <row r="210" spans="1:39" x14ac:dyDescent="0.3">
      <c r="A210" s="150">
        <v>201</v>
      </c>
      <c r="B210" s="133"/>
      <c r="C210" s="138"/>
      <c r="D210" s="96" cm="1">
        <f t="array" ref="D210">IFERROR(INDEX(Grunddata!$E$3:$E$49,MATCH(B210,Grunddata!$C$3:$C$49,0),0),0)</f>
        <v>0</v>
      </c>
      <c r="E210" s="95">
        <f t="shared" si="4"/>
        <v>0</v>
      </c>
      <c r="F210" s="133"/>
      <c r="G210" s="135">
        <f t="shared" si="5"/>
        <v>0</v>
      </c>
      <c r="H210" s="97" cm="1">
        <f t="array" ref="H210">IFERROR(INDEX(Grunddata!$L$3:$L$49,MATCH(B210,Grunddata!$C$3:$C$49,0),0),0)</f>
        <v>0</v>
      </c>
      <c r="I210" s="97">
        <f t="shared" si="6"/>
        <v>0</v>
      </c>
      <c r="J210" s="139"/>
      <c r="K210" s="34"/>
      <c r="L210" s="138"/>
      <c r="M210" s="147"/>
      <c r="N210" s="138"/>
      <c r="O210" s="149"/>
      <c r="P210" s="133"/>
      <c r="Q210" s="149"/>
      <c r="S210" s="98">
        <f>IFERROR(SUM(Beräkning!A210,Beräkning!B210,Beräkning!E210,Beräkning!H210)-Beräkning!L210+AG210-(IF($J210=Blad3!$B$4,Beräkning!O210,0)),0)</f>
        <v>0</v>
      </c>
      <c r="T210" s="99">
        <f>IFERROR(SUM(Beräkning!C210,Beräkning!F210,Beräkning!I210)-Beräkning!M210+AH210-(IF($J210=Blad3!$B$4,Beräkning!P210,0)),0)</f>
        <v>0</v>
      </c>
      <c r="U210" s="100">
        <f>IFERROR(SUM(Beräkning!D210,Beräkning!G210,Beräkning!J210)-Beräkning!N210+AI210-(IF($J210=Blad3!$B$4,Beräkning!Q210,0)),0)</f>
        <v>0</v>
      </c>
      <c r="V210" s="34"/>
      <c r="W210" s="103" t="e">
        <f>Beräkning!B210+Beräkning!E210+Beräkning!H210+Beräkning!A210</f>
        <v>#N/A</v>
      </c>
      <c r="X210" s="28">
        <f>Beräkning!C210+Beräkning!F210+Beräkning!I210</f>
        <v>0</v>
      </c>
      <c r="Y210" s="104">
        <f>Beräkning!D210+Beräkning!G210+Beräkning!J210</f>
        <v>0</v>
      </c>
      <c r="Z210" s="107">
        <f>IFERROR(-(Beräkning!L210+(IF($J210=Blad3!$B$4,Beräkning!O210,0))),0)</f>
        <v>0</v>
      </c>
      <c r="AA210" s="108">
        <f>IFERROR(-(Beräkning!M210+(IF($J210=Blad3!$B$4,Beräkning!P210,0))),0)</f>
        <v>0</v>
      </c>
      <c r="AB210" s="109">
        <f>IFERROR(-(Beräkning!N210+(IF($J210=Blad3!$B$4,Beräkning!Q210,0))),0)</f>
        <v>0</v>
      </c>
      <c r="AC210" s="105">
        <f>(IF($J210=Blad3!$B$5,Beräkning!O210,0))</f>
        <v>0</v>
      </c>
      <c r="AD210" s="27">
        <f>(IF($J210=Blad3!$B$5,Beräkning!P210,0))</f>
        <v>0</v>
      </c>
      <c r="AE210" s="106">
        <f>(IF($J210=Blad3!$B$5,Beräkning!Q210,0))</f>
        <v>0</v>
      </c>
      <c r="AF210" s="34"/>
      <c r="AG210" s="143"/>
      <c r="AH210" s="144"/>
      <c r="AI210" s="145"/>
      <c r="AJ210" s="34"/>
      <c r="AK210" s="34"/>
      <c r="AL210" s="34"/>
      <c r="AM210" s="34"/>
    </row>
  </sheetData>
  <sheetProtection algorithmName="SHA-512" hashValue="saN0TSrmlt0A7dQCGtkTr2DOEQPYwEVCtJhoNpsOYzGI3+kfqZBgStp2irnx7GufXTQQrx8hgzqNOrujxSG9kQ==" saltValue="j8dnq3jXxBpwAfIIxjN6eA==" spinCount="100000" sheet="1" objects="1" scenarios="1" selectLockedCells="1"/>
  <mergeCells count="6">
    <mergeCell ref="S3:U3"/>
    <mergeCell ref="AG8:AI8"/>
    <mergeCell ref="W8:Y8"/>
    <mergeCell ref="Z8:AB8"/>
    <mergeCell ref="AC8:AE8"/>
    <mergeCell ref="S8:U8"/>
  </mergeCells>
  <phoneticPr fontId="3" type="noConversion"/>
  <conditionalFormatting sqref="D10:E210">
    <cfRule type="cellIs" dxfId="1" priority="2" operator="equal">
      <formula>0</formula>
    </cfRule>
  </conditionalFormatting>
  <conditionalFormatting sqref="H10:I210">
    <cfRule type="cellIs" dxfId="0" priority="1" operator="equal">
      <formula>0</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AFEA8BBC-94E0-4D06-A75A-B92AB8AEE75D}">
          <x14:formula1>
            <xm:f>Blad3!$B$4:$B$5</xm:f>
          </x14:formula1>
          <xm:sqref>J11:J210</xm:sqref>
        </x14:dataValidation>
        <x14:dataValidation type="list" allowBlank="1" showInputMessage="1" showErrorMessage="1" promptTitle="Skörderester" prompt="Välj vad som sker med skörderester" xr:uid="{4619AE10-5AF9-4499-8FD0-8B464A39753B}">
          <x14:formula1>
            <xm:f>Blad3!$B$4:$B$5</xm:f>
          </x14:formula1>
          <xm:sqref>J10</xm:sqref>
        </x14:dataValidation>
        <x14:dataValidation type="list" allowBlank="1" showInputMessage="1" showErrorMessage="1" promptTitle="Huvudgröda" prompt="Välj gröda..." xr:uid="{6CCF1206-5EEB-4FA8-912D-B2E1FC16ADA7}">
          <x14:formula1>
            <xm:f>Grunddata!$C$3:$C$159</xm:f>
          </x14:formula1>
          <xm:sqref>B10:B210</xm:sqref>
        </x14:dataValidation>
        <x14:dataValidation type="list" allowBlank="1" showInputMessage="1" showErrorMessage="1" promptTitle="Välj kommun" prompt="för att automatiskt räkna med kvävenedfall" xr:uid="{AD44FCF2-44CF-47BC-ABD8-480B0A771C2F}">
          <x14:formula1>
            <xm:f>Kvävenedfall!$B$5:$B$296</xm:f>
          </x14:formula1>
          <xm:sqref>B7</xm:sqref>
        </x14:dataValidation>
        <x14:dataValidation type="list" allowBlank="1" showInputMessage="1" showErrorMessage="1" prompt="Välj gödselmedel" xr:uid="{83C65C7D-885C-4996-A21F-E8777407D421}">
          <x14:formula1>
            <xm:f>Grunddata!$O$3:$O$90</xm:f>
          </x14:formula1>
          <xm:sqref>P10:P210 N10:N210 L10:L210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B8960-72CE-43DB-80D2-7EEE5D98D5A3}">
  <dimension ref="A3:W210"/>
  <sheetViews>
    <sheetView topLeftCell="F197" workbookViewId="0">
      <selection activeCell="A53" sqref="A53"/>
    </sheetView>
  </sheetViews>
  <sheetFormatPr defaultRowHeight="14.4" x14ac:dyDescent="0.3"/>
  <cols>
    <col min="1" max="1" width="52.6640625" customWidth="1"/>
    <col min="2" max="2" width="43.88671875" bestFit="1" customWidth="1"/>
    <col min="3" max="3" width="40.109375" customWidth="1"/>
    <col min="4" max="4" width="14.109375" bestFit="1" customWidth="1"/>
    <col min="12" max="12" width="75.77734375" bestFit="1" customWidth="1"/>
  </cols>
  <sheetData>
    <row r="3" spans="1:17" x14ac:dyDescent="0.3">
      <c r="B3" t="s">
        <v>85</v>
      </c>
      <c r="D3" s="95">
        <f>SUM(Odlingsplan!C10:C210)</f>
        <v>0</v>
      </c>
    </row>
    <row r="4" spans="1:17" x14ac:dyDescent="0.3">
      <c r="B4" t="s">
        <v>476</v>
      </c>
      <c r="I4" s="95">
        <f>SUM(Odlingsplan!AG10:AI210)</f>
        <v>0</v>
      </c>
    </row>
    <row r="5" spans="1:17" x14ac:dyDescent="0.3">
      <c r="L5" t="s">
        <v>40</v>
      </c>
      <c r="O5" t="s">
        <v>39</v>
      </c>
    </row>
    <row r="6" spans="1:17" x14ac:dyDescent="0.3">
      <c r="B6" s="6" t="s">
        <v>34</v>
      </c>
      <c r="L6" s="6" t="s">
        <v>34</v>
      </c>
    </row>
    <row r="7" spans="1:17" x14ac:dyDescent="0.3">
      <c r="B7" s="6"/>
      <c r="L7" s="6"/>
    </row>
    <row r="8" spans="1:17" x14ac:dyDescent="0.3">
      <c r="A8" t="s">
        <v>467</v>
      </c>
      <c r="B8" s="2" t="s">
        <v>32</v>
      </c>
      <c r="C8" s="2"/>
      <c r="D8" s="2"/>
      <c r="E8" s="3" t="s">
        <v>33</v>
      </c>
      <c r="F8" s="3"/>
      <c r="G8" s="3"/>
      <c r="H8" s="4" t="s">
        <v>35</v>
      </c>
      <c r="I8" s="4"/>
      <c r="J8" s="4"/>
      <c r="L8" s="2" t="s">
        <v>37</v>
      </c>
      <c r="M8" s="2"/>
      <c r="N8" s="2"/>
      <c r="O8" s="3" t="s">
        <v>38</v>
      </c>
      <c r="P8" s="3"/>
      <c r="Q8" s="3"/>
    </row>
    <row r="9" spans="1:17" x14ac:dyDescent="0.3">
      <c r="A9" t="s">
        <v>14</v>
      </c>
      <c r="B9" s="1" t="s">
        <v>14</v>
      </c>
      <c r="C9" t="s">
        <v>15</v>
      </c>
      <c r="D9" s="1" t="s">
        <v>16</v>
      </c>
      <c r="E9" t="s">
        <v>14</v>
      </c>
      <c r="F9" s="1" t="s">
        <v>15</v>
      </c>
      <c r="G9" t="s">
        <v>16</v>
      </c>
      <c r="H9" t="s">
        <v>14</v>
      </c>
      <c r="I9" s="1" t="s">
        <v>15</v>
      </c>
      <c r="J9" t="s">
        <v>16</v>
      </c>
      <c r="L9" s="1" t="s">
        <v>14</v>
      </c>
      <c r="M9" t="s">
        <v>15</v>
      </c>
      <c r="N9" s="1" t="s">
        <v>16</v>
      </c>
      <c r="O9" t="s">
        <v>14</v>
      </c>
      <c r="P9" s="1" t="s">
        <v>15</v>
      </c>
      <c r="Q9" t="s">
        <v>16</v>
      </c>
    </row>
    <row r="10" spans="1:17" x14ac:dyDescent="0.3">
      <c r="A10" t="e" cm="1">
        <f t="array" ref="A10">(INDEX(Kvävenedfall!C$5:C$296,MATCH(Odlingsplan!$B$7,Kvävenedfall!B$5:B$296,0),0))*Odlingsplan!C10/10</f>
        <v>#N/A</v>
      </c>
      <c r="B10" cm="1">
        <f t="array" ref="B10">(INDEX(Grunddata!$P$3:$P$87,MATCH(Odlingsplan!L10,Grunddata!$O$3:$O$87,0),0))*Odlingsplan!M10</f>
        <v>0</v>
      </c>
      <c r="C10" cm="1">
        <f t="array" ref="C10">(INDEX(Grunddata!$Q$3:$Q$87,MATCH(Odlingsplan!L10,Grunddata!$O$3:$O$87,0),0))*Odlingsplan!M10</f>
        <v>0</v>
      </c>
      <c r="D10" cm="1">
        <f t="array" ref="D10">(INDEX(Grunddata!$R$3:$R$87,MATCH(Odlingsplan!L10,Grunddata!$O$3:$O$87,0),0))*Odlingsplan!M10</f>
        <v>0</v>
      </c>
      <c r="E10" cm="1">
        <f t="array" ref="E10">(INDEX(Grunddata!$P$3:$P$87,MATCH(Odlingsplan!N10,Grunddata!$O$3:$O$87,0),0))*Odlingsplan!O10</f>
        <v>0</v>
      </c>
      <c r="F10" cm="1">
        <f t="array" ref="F10">(INDEX(Grunddata!$Q$3:$Q$87,MATCH(Odlingsplan!N10,Grunddata!$O$3:$O$87,0),0))*Odlingsplan!O10</f>
        <v>0</v>
      </c>
      <c r="G10" cm="1">
        <f t="array" ref="G10">(INDEX(Grunddata!$R$3:$R$87,MATCH(Odlingsplan!N10,Grunddata!$O$3:$O$87,0),0))*Odlingsplan!O10</f>
        <v>0</v>
      </c>
      <c r="H10" cm="1">
        <f t="array" ref="H10">(INDEX(Grunddata!$P$3:$P$87,MATCH(Odlingsplan!P10,Grunddata!$O$3:$O$87,0),0))*Odlingsplan!Q10</f>
        <v>0</v>
      </c>
      <c r="I10" cm="1">
        <f t="array" ref="I10">(INDEX(Grunddata!$Q$3:$Q$87,MATCH(Odlingsplan!P10,Grunddata!$O$3:$O$87,0),0))*Odlingsplan!Q10</f>
        <v>0</v>
      </c>
      <c r="J10" cm="1">
        <f t="array" ref="J10">(INDEX(Grunddata!$R$3:$R$87,MATCH(Odlingsplan!P10,Grunddata!$O$3:$O$87,0),0))*Odlingsplan!Q10</f>
        <v>0</v>
      </c>
      <c r="L10" s="15" t="e" cm="1">
        <f t="array" ref="L10">INDEX(Grunddata!$F$3:$F$49,MATCH(Odlingsplan!$B10,Grunddata!$C$3:$C$49,0),0)*(IF(Odlingsplan!$F10=0,(Odlingsplan!$D10/1000*Odlingsplan!$C10),Odlingsplan!$F10))</f>
        <v>#N/A</v>
      </c>
      <c r="M10" s="15" t="e" cm="1">
        <f t="array" ref="M10">INDEX(Grunddata!$G$3:$G$49,MATCH(Odlingsplan!$B10,Grunddata!$C$3:$C$49,0),0)*(IF(Odlingsplan!$F10=0,(Odlingsplan!$D10/1000*Odlingsplan!$C10),Odlingsplan!$F10))</f>
        <v>#N/A</v>
      </c>
      <c r="N10" s="15" t="e" cm="1">
        <f t="array" ref="N10">INDEX(Grunddata!$H$3:$H$49,MATCH(Odlingsplan!$B10,Grunddata!$C$3:$C$49,0),0)*(IF(Odlingsplan!$F10=0,(Odlingsplan!$D10/1000*Odlingsplan!$C10),Odlingsplan!$F10))</f>
        <v>#N/A</v>
      </c>
      <c r="O10" s="15" t="e" cm="1">
        <f t="array" ref="O10">INDEX(Grunddata!$I$3:$I$49,MATCH(Odlingsplan!$B10,Grunddata!$C$3:$C$49,0),0)*(IF(Odlingsplan!$F10=0,(Odlingsplan!$H10/1000*Odlingsplan!$C10),(Odlingsplan!H10/Odlingsplan!D10*Odlingsplan!F10)))</f>
        <v>#N/A</v>
      </c>
      <c r="P10" s="15" t="e" cm="1">
        <f t="array" ref="P10">INDEX(Grunddata!$J$3:$J$49,MATCH(Odlingsplan!$B10,Grunddata!$C$3:$C$49,0),0)*(IF(Odlingsplan!$F10=0,(Odlingsplan!$H10/1000*Odlingsplan!$C10),(Odlingsplan!H10/Odlingsplan!D10*Odlingsplan!F10)))</f>
        <v>#N/A</v>
      </c>
      <c r="Q10" s="15" t="e" cm="1">
        <f t="array" ref="Q10">INDEX(Grunddata!$K$3:$K$49,MATCH(Odlingsplan!$B10,Grunddata!$C$3:$C$49,0),0)*(IF(Odlingsplan!$F10=0,(Odlingsplan!$H10/1000*Odlingsplan!$C10),(Odlingsplan!H10/Odlingsplan!D10*Odlingsplan!F10)))</f>
        <v>#N/A</v>
      </c>
    </row>
    <row r="11" spans="1:17" x14ac:dyDescent="0.3">
      <c r="A11" t="e" cm="1">
        <f t="array" ref="A11">(INDEX(Kvävenedfall!C$5:C$296,MATCH(Odlingsplan!$B$7,Kvävenedfall!B$5:B$296,0),0))*Odlingsplan!C11/10</f>
        <v>#N/A</v>
      </c>
      <c r="B11" cm="1">
        <f t="array" ref="B11">(INDEX(Grunddata!$P$3:$P$87,MATCH(Odlingsplan!L11,Grunddata!$O$3:$O$87,0),0))*Odlingsplan!M11</f>
        <v>0</v>
      </c>
      <c r="C11" cm="1">
        <f t="array" ref="C11">(INDEX(Grunddata!$Q$3:$Q$87,MATCH(Odlingsplan!L11,Grunddata!$O$3:$O$87,0),0))*Odlingsplan!M11</f>
        <v>0</v>
      </c>
      <c r="D11" cm="1">
        <f t="array" ref="D11">(INDEX(Grunddata!$R$3:$R$87,MATCH(Odlingsplan!L11,Grunddata!$O$3:$O$87,0),0))*Odlingsplan!M11</f>
        <v>0</v>
      </c>
      <c r="E11" cm="1">
        <f t="array" ref="E11">(INDEX(Grunddata!$P$3:$P$87,MATCH(Odlingsplan!N11,Grunddata!$O$3:$O$87,0),0))*Odlingsplan!O11</f>
        <v>0</v>
      </c>
      <c r="F11" cm="1">
        <f t="array" ref="F11">(INDEX(Grunddata!$Q$3:$Q$87,MATCH(Odlingsplan!N11,Grunddata!$O$3:$O$87,0),0))*Odlingsplan!O11</f>
        <v>0</v>
      </c>
      <c r="G11" cm="1">
        <f t="array" ref="G11">(INDEX(Grunddata!$R$3:$R$87,MATCH(Odlingsplan!N11,Grunddata!$O$3:$O$87,0),0))*Odlingsplan!O11</f>
        <v>0</v>
      </c>
      <c r="H11" cm="1">
        <f t="array" ref="H11">(INDEX(Grunddata!$P$3:$P$87,MATCH(Odlingsplan!P11,Grunddata!$O$3:$O$87,0),0))*Odlingsplan!Q11</f>
        <v>0</v>
      </c>
      <c r="I11" cm="1">
        <f t="array" ref="I11">(INDEX(Grunddata!$Q$3:$Q$87,MATCH(Odlingsplan!P11,Grunddata!$O$3:$O$87,0),0))*Odlingsplan!Q11</f>
        <v>0</v>
      </c>
      <c r="J11" cm="1">
        <f t="array" ref="J11">(INDEX(Grunddata!$R$3:$R$87,MATCH(Odlingsplan!P11,Grunddata!$O$3:$O$87,0),0))*Odlingsplan!Q11</f>
        <v>0</v>
      </c>
      <c r="L11" s="15" t="e" cm="1">
        <f t="array" ref="L11">INDEX(Grunddata!$F$3:$F$49,MATCH(Odlingsplan!$B11,Grunddata!$C$3:$C$49,0),0)*(IF(Odlingsplan!$F11=0,(Odlingsplan!$D11/1000*Odlingsplan!$C11),Odlingsplan!$F11))</f>
        <v>#N/A</v>
      </c>
      <c r="M11" s="15" t="e" cm="1">
        <f t="array" ref="M11">INDEX(Grunddata!$G$3:$G$49,MATCH(Odlingsplan!$B11,Grunddata!$C$3:$C$49,0),0)*(IF(Odlingsplan!$F11=0,(Odlingsplan!$D11/1000*Odlingsplan!$C11),Odlingsplan!$F11))</f>
        <v>#N/A</v>
      </c>
      <c r="N11" s="15" t="e" cm="1">
        <f t="array" ref="N11">INDEX(Grunddata!$H$3:$H$49,MATCH(Odlingsplan!$B11,Grunddata!$C$3:$C$49,0),0)*(IF(Odlingsplan!$F11=0,(Odlingsplan!$D11/1000*Odlingsplan!$C11),Odlingsplan!$F11))</f>
        <v>#N/A</v>
      </c>
      <c r="O11" s="15" t="e" cm="1">
        <f t="array" ref="O11">INDEX(Grunddata!$I$3:$I$49,MATCH(Odlingsplan!$B11,Grunddata!$C$3:$C$49,0),0)*(IF(Odlingsplan!$F11=0,(Odlingsplan!$H11/1000*Odlingsplan!$C11),(Odlingsplan!H11/Odlingsplan!D11*Odlingsplan!F11)))</f>
        <v>#N/A</v>
      </c>
      <c r="P11" s="15" t="e" cm="1">
        <f t="array" ref="P11">INDEX(Grunddata!$J$3:$J$49,MATCH(Odlingsplan!$B11,Grunddata!$C$3:$C$49,0),0)*(IF(Odlingsplan!$F11=0,(Odlingsplan!$H11/1000*Odlingsplan!$C11),(Odlingsplan!H11/Odlingsplan!D11*Odlingsplan!F11)))</f>
        <v>#N/A</v>
      </c>
      <c r="Q11" s="15" t="e" cm="1">
        <f t="array" ref="Q11">INDEX(Grunddata!$K$3:$K$49,MATCH(Odlingsplan!$B11,Grunddata!$C$3:$C$49,0),0)*(IF(Odlingsplan!$F11=0,(Odlingsplan!$H11/1000*Odlingsplan!$C11),(Odlingsplan!H11/Odlingsplan!D11*Odlingsplan!F11)))</f>
        <v>#N/A</v>
      </c>
    </row>
    <row r="12" spans="1:17" x14ac:dyDescent="0.3">
      <c r="A12" t="e" cm="1">
        <f t="array" ref="A12">(INDEX(Kvävenedfall!C$5:C$296,MATCH(Odlingsplan!$B$7,Kvävenedfall!B$5:B$296,0),0))*Odlingsplan!C12/10</f>
        <v>#N/A</v>
      </c>
      <c r="B12" cm="1">
        <f t="array" ref="B12">(INDEX(Grunddata!$P$3:$P$87,MATCH(Odlingsplan!L12,Grunddata!$O$3:$O$87,0),0))*Odlingsplan!M12</f>
        <v>0</v>
      </c>
      <c r="C12" cm="1">
        <f t="array" ref="C12">(INDEX(Grunddata!$Q$3:$Q$87,MATCH(Odlingsplan!L12,Grunddata!$O$3:$O$87,0),0))*Odlingsplan!M12</f>
        <v>0</v>
      </c>
      <c r="D12" cm="1">
        <f t="array" ref="D12">(INDEX(Grunddata!$R$3:$R$87,MATCH(Odlingsplan!L12,Grunddata!$O$3:$O$87,0),0))*Odlingsplan!M12</f>
        <v>0</v>
      </c>
      <c r="E12" cm="1">
        <f t="array" ref="E12">(INDEX(Grunddata!$P$3:$P$87,MATCH(Odlingsplan!N12,Grunddata!$O$3:$O$87,0),0))*Odlingsplan!O12</f>
        <v>0</v>
      </c>
      <c r="F12" cm="1">
        <f t="array" ref="F12">(INDEX(Grunddata!$Q$3:$Q$87,MATCH(Odlingsplan!N12,Grunddata!$O$3:$O$87,0),0))*Odlingsplan!O12</f>
        <v>0</v>
      </c>
      <c r="G12" cm="1">
        <f t="array" ref="G12">(INDEX(Grunddata!$R$3:$R$87,MATCH(Odlingsplan!N12,Grunddata!$O$3:$O$87,0),0))*Odlingsplan!O12</f>
        <v>0</v>
      </c>
      <c r="H12" cm="1">
        <f t="array" ref="H12">(INDEX(Grunddata!$P$3:$P$87,MATCH(Odlingsplan!P12,Grunddata!$O$3:$O$87,0),0))*Odlingsplan!Q12</f>
        <v>0</v>
      </c>
      <c r="I12" cm="1">
        <f t="array" ref="I12">(INDEX(Grunddata!$Q$3:$Q$87,MATCH(Odlingsplan!P12,Grunddata!$O$3:$O$87,0),0))*Odlingsplan!Q12</f>
        <v>0</v>
      </c>
      <c r="J12" cm="1">
        <f t="array" ref="J12">(INDEX(Grunddata!$R$3:$R$87,MATCH(Odlingsplan!P12,Grunddata!$O$3:$O$87,0),0))*Odlingsplan!Q12</f>
        <v>0</v>
      </c>
      <c r="L12" s="15" t="e" cm="1">
        <f t="array" ref="L12">INDEX(Grunddata!$F$3:$F$49,MATCH(Odlingsplan!$B12,Grunddata!$C$3:$C$49,0),0)*(IF(Odlingsplan!$F12=0,(Odlingsplan!$D12/1000*Odlingsplan!$C12),Odlingsplan!$F12))</f>
        <v>#N/A</v>
      </c>
      <c r="M12" s="15" t="e" cm="1">
        <f t="array" ref="M12">INDEX(Grunddata!$G$3:$G$49,MATCH(Odlingsplan!$B12,Grunddata!$C$3:$C$49,0),0)*(IF(Odlingsplan!$F12=0,(Odlingsplan!$D12/1000*Odlingsplan!$C12),Odlingsplan!$F12))</f>
        <v>#N/A</v>
      </c>
      <c r="N12" s="15" t="e" cm="1">
        <f t="array" ref="N12">INDEX(Grunddata!$H$3:$H$49,MATCH(Odlingsplan!$B12,Grunddata!$C$3:$C$49,0),0)*(IF(Odlingsplan!$F12=0,(Odlingsplan!$D12/1000*Odlingsplan!$C12),Odlingsplan!$F12))</f>
        <v>#N/A</v>
      </c>
      <c r="O12" s="15" t="e" cm="1">
        <f t="array" ref="O12">INDEX(Grunddata!$I$3:$I$49,MATCH(Odlingsplan!$B12,Grunddata!$C$3:$C$49,0),0)*(IF(Odlingsplan!$F12=0,(Odlingsplan!$H12/1000*Odlingsplan!$C12),(Odlingsplan!H12/Odlingsplan!D12*Odlingsplan!F12)))</f>
        <v>#N/A</v>
      </c>
      <c r="P12" s="15" t="e" cm="1">
        <f t="array" ref="P12">INDEX(Grunddata!$J$3:$J$49,MATCH(Odlingsplan!$B12,Grunddata!$C$3:$C$49,0),0)*(IF(Odlingsplan!$F12=0,(Odlingsplan!$H12/1000*Odlingsplan!$C12),(Odlingsplan!H12/Odlingsplan!D12*Odlingsplan!F12)))</f>
        <v>#N/A</v>
      </c>
      <c r="Q12" s="15" t="e" cm="1">
        <f t="array" ref="Q12">INDEX(Grunddata!$K$3:$K$49,MATCH(Odlingsplan!$B12,Grunddata!$C$3:$C$49,0),0)*(IF(Odlingsplan!$F12=0,(Odlingsplan!$H12/1000*Odlingsplan!$C12),(Odlingsplan!H12/Odlingsplan!D12*Odlingsplan!F12)))</f>
        <v>#N/A</v>
      </c>
    </row>
    <row r="13" spans="1:17" x14ac:dyDescent="0.3">
      <c r="A13" t="e" cm="1">
        <f t="array" ref="A13">(INDEX(Kvävenedfall!C$5:C$296,MATCH(Odlingsplan!$B$7,Kvävenedfall!B$5:B$296,0),0))*Odlingsplan!C13/10</f>
        <v>#N/A</v>
      </c>
      <c r="B13" cm="1">
        <f t="array" ref="B13">(INDEX(Grunddata!$P$3:$P$87,MATCH(Odlingsplan!L13,Grunddata!$O$3:$O$87,0),0))*Odlingsplan!M13</f>
        <v>0</v>
      </c>
      <c r="C13" cm="1">
        <f t="array" ref="C13">(INDEX(Grunddata!$Q$3:$Q$87,MATCH(Odlingsplan!L13,Grunddata!$O$3:$O$87,0),0))*Odlingsplan!M13</f>
        <v>0</v>
      </c>
      <c r="D13" cm="1">
        <f t="array" ref="D13">(INDEX(Grunddata!$R$3:$R$87,MATCH(Odlingsplan!L13,Grunddata!$O$3:$O$87,0),0))*Odlingsplan!M13</f>
        <v>0</v>
      </c>
      <c r="E13" cm="1">
        <f t="array" ref="E13">(INDEX(Grunddata!$P$3:$P$87,MATCH(Odlingsplan!N13,Grunddata!$O$3:$O$87,0),0))*Odlingsplan!O13</f>
        <v>0</v>
      </c>
      <c r="F13" cm="1">
        <f t="array" ref="F13">(INDEX(Grunddata!$Q$3:$Q$87,MATCH(Odlingsplan!N13,Grunddata!$O$3:$O$87,0),0))*Odlingsplan!O13</f>
        <v>0</v>
      </c>
      <c r="G13" cm="1">
        <f t="array" ref="G13">(INDEX(Grunddata!$R$3:$R$87,MATCH(Odlingsplan!N13,Grunddata!$O$3:$O$87,0),0))*Odlingsplan!O13</f>
        <v>0</v>
      </c>
      <c r="H13" cm="1">
        <f t="array" ref="H13">(INDEX(Grunddata!$P$3:$P$87,MATCH(Odlingsplan!P13,Grunddata!$O$3:$O$87,0),0))*Odlingsplan!Q13</f>
        <v>0</v>
      </c>
      <c r="I13" cm="1">
        <f t="array" ref="I13">(INDEX(Grunddata!$Q$3:$Q$87,MATCH(Odlingsplan!P13,Grunddata!$O$3:$O$87,0),0))*Odlingsplan!Q13</f>
        <v>0</v>
      </c>
      <c r="J13" cm="1">
        <f t="array" ref="J13">(INDEX(Grunddata!$R$3:$R$87,MATCH(Odlingsplan!P13,Grunddata!$O$3:$O$87,0),0))*Odlingsplan!Q13</f>
        <v>0</v>
      </c>
      <c r="L13" s="15" t="e" cm="1">
        <f t="array" ref="L13">INDEX(Grunddata!$F$3:$F$49,MATCH(Odlingsplan!$B13,Grunddata!$C$3:$C$49,0),0)*(IF(Odlingsplan!$F13=0,(Odlingsplan!$D13/1000*Odlingsplan!$C13),Odlingsplan!$F13))</f>
        <v>#N/A</v>
      </c>
      <c r="M13" s="15" t="e" cm="1">
        <f t="array" ref="M13">INDEX(Grunddata!$G$3:$G$49,MATCH(Odlingsplan!$B13,Grunddata!$C$3:$C$49,0),0)*(IF(Odlingsplan!$F13=0,(Odlingsplan!$D13/1000*Odlingsplan!$C13),Odlingsplan!$F13))</f>
        <v>#N/A</v>
      </c>
      <c r="N13" s="15" t="e" cm="1">
        <f t="array" ref="N13">INDEX(Grunddata!$H$3:$H$49,MATCH(Odlingsplan!$B13,Grunddata!$C$3:$C$49,0),0)*(IF(Odlingsplan!$F13=0,(Odlingsplan!$D13/1000*Odlingsplan!$C13),Odlingsplan!$F13))</f>
        <v>#N/A</v>
      </c>
      <c r="O13" s="15" t="e" cm="1">
        <f t="array" ref="O13">INDEX(Grunddata!$I$3:$I$49,MATCH(Odlingsplan!$B13,Grunddata!$C$3:$C$49,0),0)*(IF(Odlingsplan!$F13=0,(Odlingsplan!$H13/1000*Odlingsplan!$C13),(Odlingsplan!H13/Odlingsplan!D13*Odlingsplan!F13)))</f>
        <v>#N/A</v>
      </c>
      <c r="P13" s="15" t="e" cm="1">
        <f t="array" ref="P13">INDEX(Grunddata!$J$3:$J$49,MATCH(Odlingsplan!$B13,Grunddata!$C$3:$C$49,0),0)*(IF(Odlingsplan!$F13=0,(Odlingsplan!$H13/1000*Odlingsplan!$C13),(Odlingsplan!H13/Odlingsplan!D13*Odlingsplan!F13)))</f>
        <v>#N/A</v>
      </c>
      <c r="Q13" s="15" t="e" cm="1">
        <f t="array" ref="Q13">INDEX(Grunddata!$K$3:$K$49,MATCH(Odlingsplan!$B13,Grunddata!$C$3:$C$49,0),0)*(IF(Odlingsplan!$F13=0,(Odlingsplan!$H13/1000*Odlingsplan!$C13),(Odlingsplan!H13/Odlingsplan!D13*Odlingsplan!F13)))</f>
        <v>#N/A</v>
      </c>
    </row>
    <row r="14" spans="1:17" x14ac:dyDescent="0.3">
      <c r="A14" t="e" cm="1">
        <f t="array" ref="A14">(INDEX(Kvävenedfall!C$5:C$296,MATCH(Odlingsplan!$B$7,Kvävenedfall!B$5:B$296,0),0))*Odlingsplan!C14/10</f>
        <v>#N/A</v>
      </c>
      <c r="B14" cm="1">
        <f t="array" ref="B14">(INDEX(Grunddata!$P$3:$P$87,MATCH(Odlingsplan!L14,Grunddata!$O$3:$O$87,0),0))*Odlingsplan!M14</f>
        <v>0</v>
      </c>
      <c r="C14" cm="1">
        <f t="array" ref="C14">(INDEX(Grunddata!$Q$3:$Q$87,MATCH(Odlingsplan!L14,Grunddata!$O$3:$O$87,0),0))*Odlingsplan!M14</f>
        <v>0</v>
      </c>
      <c r="D14" cm="1">
        <f t="array" ref="D14">(INDEX(Grunddata!$R$3:$R$87,MATCH(Odlingsplan!L14,Grunddata!$O$3:$O$87,0),0))*Odlingsplan!M14</f>
        <v>0</v>
      </c>
      <c r="E14" cm="1">
        <f t="array" ref="E14">(INDEX(Grunddata!$P$3:$P$87,MATCH(Odlingsplan!N14,Grunddata!$O$3:$O$87,0),0))*Odlingsplan!O14</f>
        <v>0</v>
      </c>
      <c r="F14" cm="1">
        <f t="array" ref="F14">(INDEX(Grunddata!$Q$3:$Q$87,MATCH(Odlingsplan!N14,Grunddata!$O$3:$O$87,0),0))*Odlingsplan!O14</f>
        <v>0</v>
      </c>
      <c r="G14" cm="1">
        <f t="array" ref="G14">(INDEX(Grunddata!$R$3:$R$87,MATCH(Odlingsplan!N14,Grunddata!$O$3:$O$87,0),0))*Odlingsplan!O14</f>
        <v>0</v>
      </c>
      <c r="H14" cm="1">
        <f t="array" ref="H14">(INDEX(Grunddata!$P$3:$P$87,MATCH(Odlingsplan!P14,Grunddata!$O$3:$O$87,0),0))*Odlingsplan!Q14</f>
        <v>0</v>
      </c>
      <c r="I14" cm="1">
        <f t="array" ref="I14">(INDEX(Grunddata!$Q$3:$Q$87,MATCH(Odlingsplan!P14,Grunddata!$O$3:$O$87,0),0))*Odlingsplan!Q14</f>
        <v>0</v>
      </c>
      <c r="J14" cm="1">
        <f t="array" ref="J14">(INDEX(Grunddata!$R$3:$R$87,MATCH(Odlingsplan!P14,Grunddata!$O$3:$O$87,0),0))*Odlingsplan!Q14</f>
        <v>0</v>
      </c>
      <c r="L14" s="15" t="e" cm="1">
        <f t="array" ref="L14">INDEX(Grunddata!$F$3:$F$49,MATCH(Odlingsplan!$B14,Grunddata!$C$3:$C$49,0),0)*(IF(Odlingsplan!$F14=0,(Odlingsplan!$D14/1000*Odlingsplan!$C14),Odlingsplan!$F14))</f>
        <v>#N/A</v>
      </c>
      <c r="M14" s="15" t="e" cm="1">
        <f t="array" ref="M14">INDEX(Grunddata!$G$3:$G$49,MATCH(Odlingsplan!$B14,Grunddata!$C$3:$C$49,0),0)*(IF(Odlingsplan!$F14=0,(Odlingsplan!$D14/1000*Odlingsplan!$C14),Odlingsplan!$F14))</f>
        <v>#N/A</v>
      </c>
      <c r="N14" s="15" t="e" cm="1">
        <f t="array" ref="N14">INDEX(Grunddata!$H$3:$H$49,MATCH(Odlingsplan!$B14,Grunddata!$C$3:$C$49,0),0)*(IF(Odlingsplan!$F14=0,(Odlingsplan!$D14/1000*Odlingsplan!$C14),Odlingsplan!$F14))</f>
        <v>#N/A</v>
      </c>
      <c r="O14" s="15" t="e" cm="1">
        <f t="array" ref="O14">INDEX(Grunddata!$I$3:$I$49,MATCH(Odlingsplan!$B14,Grunddata!$C$3:$C$49,0),0)*(IF(Odlingsplan!$F14=0,(Odlingsplan!$H14/1000*Odlingsplan!$C14),(Odlingsplan!H14/Odlingsplan!D14*Odlingsplan!F14)))</f>
        <v>#N/A</v>
      </c>
      <c r="P14" s="15" t="e" cm="1">
        <f t="array" ref="P14">INDEX(Grunddata!$J$3:$J$49,MATCH(Odlingsplan!$B14,Grunddata!$C$3:$C$49,0),0)*(IF(Odlingsplan!$F14=0,(Odlingsplan!$H14/1000*Odlingsplan!$C14),(Odlingsplan!H14/Odlingsplan!D14*Odlingsplan!F14)))</f>
        <v>#N/A</v>
      </c>
      <c r="Q14" s="15" t="e" cm="1">
        <f t="array" ref="Q14">INDEX(Grunddata!$K$3:$K$49,MATCH(Odlingsplan!$B14,Grunddata!$C$3:$C$49,0),0)*(IF(Odlingsplan!$F14=0,(Odlingsplan!$H14/1000*Odlingsplan!$C14),(Odlingsplan!H14/Odlingsplan!D14*Odlingsplan!F14)))</f>
        <v>#N/A</v>
      </c>
    </row>
    <row r="15" spans="1:17" x14ac:dyDescent="0.3">
      <c r="A15" t="e" cm="1">
        <f t="array" ref="A15">(INDEX(Kvävenedfall!C$5:C$296,MATCH(Odlingsplan!$B$7,Kvävenedfall!B$5:B$296,0),0))*Odlingsplan!C15/10</f>
        <v>#N/A</v>
      </c>
      <c r="B15" cm="1">
        <f t="array" ref="B15">(INDEX(Grunddata!$P$3:$P$87,MATCH(Odlingsplan!L15,Grunddata!$O$3:$O$87,0),0))*Odlingsplan!M15</f>
        <v>0</v>
      </c>
      <c r="C15" cm="1">
        <f t="array" ref="C15">(INDEX(Grunddata!$Q$3:$Q$87,MATCH(Odlingsplan!L15,Grunddata!$O$3:$O$87,0),0))*Odlingsplan!M15</f>
        <v>0</v>
      </c>
      <c r="D15" cm="1">
        <f t="array" ref="D15">(INDEX(Grunddata!$R$3:$R$87,MATCH(Odlingsplan!L15,Grunddata!$O$3:$O$87,0),0))*Odlingsplan!M15</f>
        <v>0</v>
      </c>
      <c r="E15" cm="1">
        <f t="array" ref="E15">(INDEX(Grunddata!$P$3:$P$87,MATCH(Odlingsplan!N15,Grunddata!$O$3:$O$87,0),0))*Odlingsplan!O15</f>
        <v>0</v>
      </c>
      <c r="F15" cm="1">
        <f t="array" ref="F15">(INDEX(Grunddata!$Q$3:$Q$87,MATCH(Odlingsplan!N15,Grunddata!$O$3:$O$87,0),0))*Odlingsplan!O15</f>
        <v>0</v>
      </c>
      <c r="G15" cm="1">
        <f t="array" ref="G15">(INDEX(Grunddata!$R$3:$R$87,MATCH(Odlingsplan!N15,Grunddata!$O$3:$O$87,0),0))*Odlingsplan!O15</f>
        <v>0</v>
      </c>
      <c r="H15" cm="1">
        <f t="array" ref="H15">(INDEX(Grunddata!$P$3:$P$87,MATCH(Odlingsplan!P15,Grunddata!$O$3:$O$87,0),0))*Odlingsplan!Q15</f>
        <v>0</v>
      </c>
      <c r="I15" cm="1">
        <f t="array" ref="I15">(INDEX(Grunddata!$Q$3:$Q$87,MATCH(Odlingsplan!P15,Grunddata!$O$3:$O$87,0),0))*Odlingsplan!Q15</f>
        <v>0</v>
      </c>
      <c r="J15" cm="1">
        <f t="array" ref="J15">(INDEX(Grunddata!$R$3:$R$87,MATCH(Odlingsplan!P15,Grunddata!$O$3:$O$87,0),0))*Odlingsplan!Q15</f>
        <v>0</v>
      </c>
      <c r="L15" s="15" t="e" cm="1">
        <f t="array" ref="L15">INDEX(Grunddata!$F$3:$F$49,MATCH(Odlingsplan!$B15,Grunddata!$C$3:$C$49,0),0)*(IF(Odlingsplan!$F15=0,(Odlingsplan!$D15/1000*Odlingsplan!$C15),Odlingsplan!$F15))</f>
        <v>#N/A</v>
      </c>
      <c r="M15" s="15" t="e" cm="1">
        <f t="array" ref="M15">INDEX(Grunddata!$G$3:$G$49,MATCH(Odlingsplan!$B15,Grunddata!$C$3:$C$49,0),0)*(IF(Odlingsplan!$F15=0,(Odlingsplan!$D15/1000*Odlingsplan!$C15),Odlingsplan!$F15))</f>
        <v>#N/A</v>
      </c>
      <c r="N15" s="15" t="e" cm="1">
        <f t="array" ref="N15">INDEX(Grunddata!$H$3:$H$49,MATCH(Odlingsplan!$B15,Grunddata!$C$3:$C$49,0),0)*(IF(Odlingsplan!$F15=0,(Odlingsplan!$D15/1000*Odlingsplan!$C15),Odlingsplan!$F15))</f>
        <v>#N/A</v>
      </c>
      <c r="O15" s="15" t="e" cm="1">
        <f t="array" ref="O15">INDEX(Grunddata!$I$3:$I$49,MATCH(Odlingsplan!$B15,Grunddata!$C$3:$C$49,0),0)*(IF(Odlingsplan!$F15=0,(Odlingsplan!$H15/1000*Odlingsplan!$C15),(Odlingsplan!H15/Odlingsplan!D15*Odlingsplan!F15)))</f>
        <v>#N/A</v>
      </c>
      <c r="P15" s="15" t="e" cm="1">
        <f t="array" ref="P15">INDEX(Grunddata!$J$3:$J$49,MATCH(Odlingsplan!$B15,Grunddata!$C$3:$C$49,0),0)*(IF(Odlingsplan!$F15=0,(Odlingsplan!$H15/1000*Odlingsplan!$C15),(Odlingsplan!H15/Odlingsplan!D15*Odlingsplan!F15)))</f>
        <v>#N/A</v>
      </c>
      <c r="Q15" s="15" t="e" cm="1">
        <f t="array" ref="Q15">INDEX(Grunddata!$K$3:$K$49,MATCH(Odlingsplan!$B15,Grunddata!$C$3:$C$49,0),0)*(IF(Odlingsplan!$F15=0,(Odlingsplan!$H15/1000*Odlingsplan!$C15),(Odlingsplan!H15/Odlingsplan!D15*Odlingsplan!F15)))</f>
        <v>#N/A</v>
      </c>
    </row>
    <row r="16" spans="1:17" x14ac:dyDescent="0.3">
      <c r="A16" t="e" cm="1">
        <f t="array" ref="A16">(INDEX(Kvävenedfall!C$5:C$296,MATCH(Odlingsplan!$B$7,Kvävenedfall!B$5:B$296,0),0))*Odlingsplan!C16/10</f>
        <v>#N/A</v>
      </c>
      <c r="B16" cm="1">
        <f t="array" ref="B16">(INDEX(Grunddata!$P$3:$P$87,MATCH(Odlingsplan!L16,Grunddata!$O$3:$O$87,0),0))*Odlingsplan!M16</f>
        <v>0</v>
      </c>
      <c r="C16" cm="1">
        <f t="array" ref="C16">(INDEX(Grunddata!$Q$3:$Q$87,MATCH(Odlingsplan!L16,Grunddata!$O$3:$O$87,0),0))*Odlingsplan!M16</f>
        <v>0</v>
      </c>
      <c r="D16" cm="1">
        <f t="array" ref="D16">(INDEX(Grunddata!$R$3:$R$87,MATCH(Odlingsplan!L16,Grunddata!$O$3:$O$87,0),0))*Odlingsplan!M16</f>
        <v>0</v>
      </c>
      <c r="E16" cm="1">
        <f t="array" ref="E16">(INDEX(Grunddata!$P$3:$P$87,MATCH(Odlingsplan!N16,Grunddata!$O$3:$O$87,0),0))*Odlingsplan!O16</f>
        <v>0</v>
      </c>
      <c r="F16" cm="1">
        <f t="array" ref="F16">(INDEX(Grunddata!$Q$3:$Q$87,MATCH(Odlingsplan!N16,Grunddata!$O$3:$O$87,0),0))*Odlingsplan!O16</f>
        <v>0</v>
      </c>
      <c r="G16" cm="1">
        <f t="array" ref="G16">(INDEX(Grunddata!$R$3:$R$87,MATCH(Odlingsplan!N16,Grunddata!$O$3:$O$87,0),0))*Odlingsplan!O16</f>
        <v>0</v>
      </c>
      <c r="H16" cm="1">
        <f t="array" ref="H16">(INDEX(Grunddata!$P$3:$P$87,MATCH(Odlingsplan!P16,Grunddata!$O$3:$O$87,0),0))*Odlingsplan!Q16</f>
        <v>0</v>
      </c>
      <c r="I16" cm="1">
        <f t="array" ref="I16">(INDEX(Grunddata!$Q$3:$Q$87,MATCH(Odlingsplan!P16,Grunddata!$O$3:$O$87,0),0))*Odlingsplan!Q16</f>
        <v>0</v>
      </c>
      <c r="J16" cm="1">
        <f t="array" ref="J16">(INDEX(Grunddata!$R$3:$R$87,MATCH(Odlingsplan!P16,Grunddata!$O$3:$O$87,0),0))*Odlingsplan!Q16</f>
        <v>0</v>
      </c>
      <c r="L16" s="15" t="e" cm="1">
        <f t="array" ref="L16">INDEX(Grunddata!$F$3:$F$49,MATCH(Odlingsplan!$B16,Grunddata!$C$3:$C$49,0),0)*(IF(Odlingsplan!$F16=0,(Odlingsplan!$D16/1000*Odlingsplan!$C16),Odlingsplan!$F16))</f>
        <v>#N/A</v>
      </c>
      <c r="M16" s="15" t="e" cm="1">
        <f t="array" ref="M16">INDEX(Grunddata!$G$3:$G$49,MATCH(Odlingsplan!$B16,Grunddata!$C$3:$C$49,0),0)*(IF(Odlingsplan!$F16=0,(Odlingsplan!$D16/1000*Odlingsplan!$C16),Odlingsplan!$F16))</f>
        <v>#N/A</v>
      </c>
      <c r="N16" s="15" t="e" cm="1">
        <f t="array" ref="N16">INDEX(Grunddata!$H$3:$H$49,MATCH(Odlingsplan!$B16,Grunddata!$C$3:$C$49,0),0)*(IF(Odlingsplan!$F16=0,(Odlingsplan!$D16/1000*Odlingsplan!$C16),Odlingsplan!$F16))</f>
        <v>#N/A</v>
      </c>
      <c r="O16" s="15" t="e" cm="1">
        <f t="array" ref="O16">INDEX(Grunddata!$I$3:$I$49,MATCH(Odlingsplan!$B16,Grunddata!$C$3:$C$49,0),0)*(IF(Odlingsplan!$F16=0,(Odlingsplan!$H16/1000*Odlingsplan!$C16),(Odlingsplan!H16/Odlingsplan!D16*Odlingsplan!F16)))</f>
        <v>#N/A</v>
      </c>
      <c r="P16" s="15" t="e" cm="1">
        <f t="array" ref="P16">INDEX(Grunddata!$J$3:$J$49,MATCH(Odlingsplan!$B16,Grunddata!$C$3:$C$49,0),0)*(IF(Odlingsplan!$F16=0,(Odlingsplan!$H16/1000*Odlingsplan!$C16),(Odlingsplan!H16/Odlingsplan!D16*Odlingsplan!F16)))</f>
        <v>#N/A</v>
      </c>
      <c r="Q16" s="15" t="e" cm="1">
        <f t="array" ref="Q16">INDEX(Grunddata!$K$3:$K$49,MATCH(Odlingsplan!$B16,Grunddata!$C$3:$C$49,0),0)*(IF(Odlingsplan!$F16=0,(Odlingsplan!$H16/1000*Odlingsplan!$C16),(Odlingsplan!H16/Odlingsplan!D16*Odlingsplan!F16)))</f>
        <v>#N/A</v>
      </c>
    </row>
    <row r="17" spans="1:23" x14ac:dyDescent="0.3">
      <c r="A17" t="e" cm="1">
        <f t="array" ref="A17">(INDEX(Kvävenedfall!C$5:C$296,MATCH(Odlingsplan!$B$7,Kvävenedfall!B$5:B$296,0),0))*Odlingsplan!C17/10</f>
        <v>#N/A</v>
      </c>
      <c r="B17" cm="1">
        <f t="array" ref="B17">(INDEX(Grunddata!$P$3:$P$87,MATCH(Odlingsplan!L17,Grunddata!$O$3:$O$87,0),0))*Odlingsplan!M17</f>
        <v>0</v>
      </c>
      <c r="C17" cm="1">
        <f t="array" ref="C17">(INDEX(Grunddata!$Q$3:$Q$87,MATCH(Odlingsplan!L17,Grunddata!$O$3:$O$87,0),0))*Odlingsplan!M17</f>
        <v>0</v>
      </c>
      <c r="D17" cm="1">
        <f t="array" ref="D17">(INDEX(Grunddata!$R$3:$R$87,MATCH(Odlingsplan!L17,Grunddata!$O$3:$O$87,0),0))*Odlingsplan!M17</f>
        <v>0</v>
      </c>
      <c r="E17" cm="1">
        <f t="array" ref="E17">(INDEX(Grunddata!$P$3:$P$87,MATCH(Odlingsplan!N17,Grunddata!$O$3:$O$87,0),0))*Odlingsplan!O17</f>
        <v>0</v>
      </c>
      <c r="F17" cm="1">
        <f t="array" ref="F17">(INDEX(Grunddata!$Q$3:$Q$87,MATCH(Odlingsplan!N17,Grunddata!$O$3:$O$87,0),0))*Odlingsplan!O17</f>
        <v>0</v>
      </c>
      <c r="G17" cm="1">
        <f t="array" ref="G17">(INDEX(Grunddata!$R$3:$R$87,MATCH(Odlingsplan!N17,Grunddata!$O$3:$O$87,0),0))*Odlingsplan!O17</f>
        <v>0</v>
      </c>
      <c r="H17" cm="1">
        <f t="array" ref="H17">(INDEX(Grunddata!$P$3:$P$87,MATCH(Odlingsplan!P17,Grunddata!$O$3:$O$87,0),0))*Odlingsplan!Q17</f>
        <v>0</v>
      </c>
      <c r="I17" cm="1">
        <f t="array" ref="I17">(INDEX(Grunddata!$Q$3:$Q$87,MATCH(Odlingsplan!P17,Grunddata!$O$3:$O$87,0),0))*Odlingsplan!Q17</f>
        <v>0</v>
      </c>
      <c r="J17" cm="1">
        <f t="array" ref="J17">(INDEX(Grunddata!$R$3:$R$87,MATCH(Odlingsplan!P17,Grunddata!$O$3:$O$87,0),0))*Odlingsplan!Q17</f>
        <v>0</v>
      </c>
      <c r="L17" s="15" t="e" cm="1">
        <f t="array" ref="L17">INDEX(Grunddata!$F$3:$F$49,MATCH(Odlingsplan!$B17,Grunddata!$C$3:$C$49,0),0)*(IF(Odlingsplan!$F17=0,(Odlingsplan!$D17/1000*Odlingsplan!$C17),Odlingsplan!$F17))</f>
        <v>#N/A</v>
      </c>
      <c r="M17" s="15" t="e" cm="1">
        <f t="array" ref="M17">INDEX(Grunddata!$G$3:$G$49,MATCH(Odlingsplan!$B17,Grunddata!$C$3:$C$49,0),0)*(IF(Odlingsplan!$F17=0,(Odlingsplan!$D17/1000*Odlingsplan!$C17),Odlingsplan!$F17))</f>
        <v>#N/A</v>
      </c>
      <c r="N17" s="15" t="e" cm="1">
        <f t="array" ref="N17">INDEX(Grunddata!$H$3:$H$49,MATCH(Odlingsplan!$B17,Grunddata!$C$3:$C$49,0),0)*(IF(Odlingsplan!$F17=0,(Odlingsplan!$D17/1000*Odlingsplan!$C17),Odlingsplan!$F17))</f>
        <v>#N/A</v>
      </c>
      <c r="O17" s="15" t="e" cm="1">
        <f t="array" ref="O17">INDEX(Grunddata!$I$3:$I$49,MATCH(Odlingsplan!$B17,Grunddata!$C$3:$C$49,0),0)*(IF(Odlingsplan!$F17=0,(Odlingsplan!$H17/1000*Odlingsplan!$C17),(Odlingsplan!H17/Odlingsplan!D17*Odlingsplan!F17)))</f>
        <v>#N/A</v>
      </c>
      <c r="P17" s="15" t="e" cm="1">
        <f t="array" ref="P17">INDEX(Grunddata!$J$3:$J$49,MATCH(Odlingsplan!$B17,Grunddata!$C$3:$C$49,0),0)*(IF(Odlingsplan!$F17=0,(Odlingsplan!$H17/1000*Odlingsplan!$C17),(Odlingsplan!H17/Odlingsplan!D17*Odlingsplan!F17)))</f>
        <v>#N/A</v>
      </c>
      <c r="Q17" s="15" t="e" cm="1">
        <f t="array" ref="Q17">INDEX(Grunddata!$K$3:$K$49,MATCH(Odlingsplan!$B17,Grunddata!$C$3:$C$49,0),0)*(IF(Odlingsplan!$F17=0,(Odlingsplan!$H17/1000*Odlingsplan!$C17),(Odlingsplan!H17/Odlingsplan!D17*Odlingsplan!F17)))</f>
        <v>#N/A</v>
      </c>
    </row>
    <row r="18" spans="1:23" x14ac:dyDescent="0.3">
      <c r="A18" t="e" cm="1">
        <f t="array" ref="A18">(INDEX(Kvävenedfall!C$5:C$296,MATCH(Odlingsplan!$B$7,Kvävenedfall!B$5:B$296,0),0))*Odlingsplan!C18/10</f>
        <v>#N/A</v>
      </c>
      <c r="B18" cm="1">
        <f t="array" ref="B18">(INDEX(Grunddata!$P$3:$P$87,MATCH(Odlingsplan!L18,Grunddata!$O$3:$O$87,0),0))*Odlingsplan!M18</f>
        <v>0</v>
      </c>
      <c r="C18" cm="1">
        <f t="array" ref="C18">(INDEX(Grunddata!$Q$3:$Q$87,MATCH(Odlingsplan!L18,Grunddata!$O$3:$O$87,0),0))*Odlingsplan!M18</f>
        <v>0</v>
      </c>
      <c r="D18" cm="1">
        <f t="array" ref="D18">(INDEX(Grunddata!$R$3:$R$87,MATCH(Odlingsplan!L18,Grunddata!$O$3:$O$87,0),0))*Odlingsplan!M18</f>
        <v>0</v>
      </c>
      <c r="E18" cm="1">
        <f t="array" ref="E18">(INDEX(Grunddata!$P$3:$P$87,MATCH(Odlingsplan!N18,Grunddata!$O$3:$O$87,0),0))*Odlingsplan!O18</f>
        <v>0</v>
      </c>
      <c r="F18" cm="1">
        <f t="array" ref="F18">(INDEX(Grunddata!$Q$3:$Q$87,MATCH(Odlingsplan!N18,Grunddata!$O$3:$O$87,0),0))*Odlingsplan!O18</f>
        <v>0</v>
      </c>
      <c r="G18" cm="1">
        <f t="array" ref="G18">(INDEX(Grunddata!$R$3:$R$87,MATCH(Odlingsplan!N18,Grunddata!$O$3:$O$87,0),0))*Odlingsplan!O18</f>
        <v>0</v>
      </c>
      <c r="H18" cm="1">
        <f t="array" ref="H18">(INDEX(Grunddata!$P$3:$P$87,MATCH(Odlingsplan!P18,Grunddata!$O$3:$O$87,0),0))*Odlingsplan!Q18</f>
        <v>0</v>
      </c>
      <c r="I18" cm="1">
        <f t="array" ref="I18">(INDEX(Grunddata!$Q$3:$Q$87,MATCH(Odlingsplan!P18,Grunddata!$O$3:$O$87,0),0))*Odlingsplan!Q18</f>
        <v>0</v>
      </c>
      <c r="J18" cm="1">
        <f t="array" ref="J18">(INDEX(Grunddata!$R$3:$R$87,MATCH(Odlingsplan!P18,Grunddata!$O$3:$O$87,0),0))*Odlingsplan!Q18</f>
        <v>0</v>
      </c>
      <c r="L18" s="15" t="e" cm="1">
        <f t="array" ref="L18">INDEX(Grunddata!$F$3:$F$49,MATCH(Odlingsplan!$B18,Grunddata!$C$3:$C$49,0),0)*(IF(Odlingsplan!$F18=0,(Odlingsplan!$D18/1000*Odlingsplan!$C18),Odlingsplan!$F18))</f>
        <v>#N/A</v>
      </c>
      <c r="M18" s="15" t="e" cm="1">
        <f t="array" ref="M18">INDEX(Grunddata!$G$3:$G$49,MATCH(Odlingsplan!$B18,Grunddata!$C$3:$C$49,0),0)*(IF(Odlingsplan!$F18=0,(Odlingsplan!$D18/1000*Odlingsplan!$C18),Odlingsplan!$F18))</f>
        <v>#N/A</v>
      </c>
      <c r="N18" s="15" t="e" cm="1">
        <f t="array" ref="N18">INDEX(Grunddata!$H$3:$H$49,MATCH(Odlingsplan!$B18,Grunddata!$C$3:$C$49,0),0)*(IF(Odlingsplan!$F18=0,(Odlingsplan!$D18/1000*Odlingsplan!$C18),Odlingsplan!$F18))</f>
        <v>#N/A</v>
      </c>
      <c r="O18" s="15" t="e" cm="1">
        <f t="array" ref="O18">INDEX(Grunddata!$I$3:$I$49,MATCH(Odlingsplan!$B18,Grunddata!$C$3:$C$49,0),0)*(IF(Odlingsplan!$F18=0,(Odlingsplan!$H18/1000*Odlingsplan!$C18),(Odlingsplan!H18/Odlingsplan!D18*Odlingsplan!F18)))</f>
        <v>#N/A</v>
      </c>
      <c r="P18" s="15" t="e" cm="1">
        <f t="array" ref="P18">INDEX(Grunddata!$J$3:$J$49,MATCH(Odlingsplan!$B18,Grunddata!$C$3:$C$49,0),0)*(IF(Odlingsplan!$F18=0,(Odlingsplan!$H18/1000*Odlingsplan!$C18),(Odlingsplan!H18/Odlingsplan!D18*Odlingsplan!F18)))</f>
        <v>#N/A</v>
      </c>
      <c r="Q18" s="15" t="e" cm="1">
        <f t="array" ref="Q18">INDEX(Grunddata!$K$3:$K$49,MATCH(Odlingsplan!$B18,Grunddata!$C$3:$C$49,0),0)*(IF(Odlingsplan!$F18=0,(Odlingsplan!$H18/1000*Odlingsplan!$C18),(Odlingsplan!H18/Odlingsplan!D18*Odlingsplan!F18)))</f>
        <v>#N/A</v>
      </c>
    </row>
    <row r="19" spans="1:23" x14ac:dyDescent="0.3">
      <c r="A19" t="e" cm="1">
        <f t="array" ref="A19">(INDEX(Kvävenedfall!C$5:C$296,MATCH(Odlingsplan!$B$7,Kvävenedfall!B$5:B$296,0),0))*Odlingsplan!C19/10</f>
        <v>#N/A</v>
      </c>
      <c r="B19" cm="1">
        <f t="array" ref="B19">(INDEX(Grunddata!$P$3:$P$87,MATCH(Odlingsplan!L19,Grunddata!$O$3:$O$87,0),0))*Odlingsplan!M19</f>
        <v>0</v>
      </c>
      <c r="C19" cm="1">
        <f t="array" ref="C19">(INDEX(Grunddata!$Q$3:$Q$87,MATCH(Odlingsplan!L19,Grunddata!$O$3:$O$87,0),0))*Odlingsplan!M19</f>
        <v>0</v>
      </c>
      <c r="D19" cm="1">
        <f t="array" ref="D19">(INDEX(Grunddata!$R$3:$R$87,MATCH(Odlingsplan!L19,Grunddata!$O$3:$O$87,0),0))*Odlingsplan!M19</f>
        <v>0</v>
      </c>
      <c r="E19" cm="1">
        <f t="array" ref="E19">(INDEX(Grunddata!$P$3:$P$87,MATCH(Odlingsplan!N19,Grunddata!$O$3:$O$87,0),0))*Odlingsplan!O19</f>
        <v>0</v>
      </c>
      <c r="F19" cm="1">
        <f t="array" ref="F19">(INDEX(Grunddata!$Q$3:$Q$87,MATCH(Odlingsplan!N19,Grunddata!$O$3:$O$87,0),0))*Odlingsplan!O19</f>
        <v>0</v>
      </c>
      <c r="G19" cm="1">
        <f t="array" ref="G19">(INDEX(Grunddata!$R$3:$R$87,MATCH(Odlingsplan!N19,Grunddata!$O$3:$O$87,0),0))*Odlingsplan!O19</f>
        <v>0</v>
      </c>
      <c r="H19" cm="1">
        <f t="array" ref="H19">(INDEX(Grunddata!$P$3:$P$87,MATCH(Odlingsplan!P19,Grunddata!$O$3:$O$87,0),0))*Odlingsplan!Q19</f>
        <v>0</v>
      </c>
      <c r="I19" cm="1">
        <f t="array" ref="I19">(INDEX(Grunddata!$Q$3:$Q$87,MATCH(Odlingsplan!P19,Grunddata!$O$3:$O$87,0),0))*Odlingsplan!Q19</f>
        <v>0</v>
      </c>
      <c r="J19" cm="1">
        <f t="array" ref="J19">(INDEX(Grunddata!$R$3:$R$87,MATCH(Odlingsplan!P19,Grunddata!$O$3:$O$87,0),0))*Odlingsplan!Q19</f>
        <v>0</v>
      </c>
      <c r="L19" s="15" t="e" cm="1">
        <f t="array" ref="L19">INDEX(Grunddata!$F$3:$F$49,MATCH(Odlingsplan!$B19,Grunddata!$C$3:$C$49,0),0)*(IF(Odlingsplan!$F19=0,(Odlingsplan!$D19/1000*Odlingsplan!$C19),Odlingsplan!$F19))</f>
        <v>#N/A</v>
      </c>
      <c r="M19" s="15" t="e" cm="1">
        <f t="array" ref="M19">INDEX(Grunddata!$G$3:$G$49,MATCH(Odlingsplan!$B19,Grunddata!$C$3:$C$49,0),0)*(IF(Odlingsplan!$F19=0,(Odlingsplan!$D19/1000*Odlingsplan!$C19),Odlingsplan!$F19))</f>
        <v>#N/A</v>
      </c>
      <c r="N19" s="15" t="e" cm="1">
        <f t="array" ref="N19">INDEX(Grunddata!$H$3:$H$49,MATCH(Odlingsplan!$B19,Grunddata!$C$3:$C$49,0),0)*(IF(Odlingsplan!$F19=0,(Odlingsplan!$D19/1000*Odlingsplan!$C19),Odlingsplan!$F19))</f>
        <v>#N/A</v>
      </c>
      <c r="O19" s="15" t="e" cm="1">
        <f t="array" ref="O19">INDEX(Grunddata!$I$3:$I$49,MATCH(Odlingsplan!$B19,Grunddata!$C$3:$C$49,0),0)*(IF(Odlingsplan!$F19=0,(Odlingsplan!$H19/1000*Odlingsplan!$C19),(Odlingsplan!H19/Odlingsplan!D19*Odlingsplan!F19)))</f>
        <v>#N/A</v>
      </c>
      <c r="P19" s="15" t="e" cm="1">
        <f t="array" ref="P19">INDEX(Grunddata!$J$3:$J$49,MATCH(Odlingsplan!$B19,Grunddata!$C$3:$C$49,0),0)*(IF(Odlingsplan!$F19=0,(Odlingsplan!$H19/1000*Odlingsplan!$C19),(Odlingsplan!H19/Odlingsplan!D19*Odlingsplan!F19)))</f>
        <v>#N/A</v>
      </c>
      <c r="Q19" s="15" t="e" cm="1">
        <f t="array" ref="Q19">INDEX(Grunddata!$K$3:$K$49,MATCH(Odlingsplan!$B19,Grunddata!$C$3:$C$49,0),0)*(IF(Odlingsplan!$F19=0,(Odlingsplan!$H19/1000*Odlingsplan!$C19),(Odlingsplan!H19/Odlingsplan!D19*Odlingsplan!F19)))</f>
        <v>#N/A</v>
      </c>
    </row>
    <row r="20" spans="1:23" x14ac:dyDescent="0.3">
      <c r="A20" t="e" cm="1">
        <f t="array" ref="A20">(INDEX(Kvävenedfall!C$5:C$296,MATCH(Odlingsplan!$B$7,Kvävenedfall!B$5:B$296,0),0))*Odlingsplan!C20/10</f>
        <v>#N/A</v>
      </c>
      <c r="B20" cm="1">
        <f t="array" ref="B20">(INDEX(Grunddata!$P$3:$P$87,MATCH(Odlingsplan!L20,Grunddata!$O$3:$O$87,0),0))*Odlingsplan!M20</f>
        <v>0</v>
      </c>
      <c r="C20" cm="1">
        <f t="array" ref="C20">(INDEX(Grunddata!$Q$3:$Q$87,MATCH(Odlingsplan!L20,Grunddata!$O$3:$O$87,0),0))*Odlingsplan!M20</f>
        <v>0</v>
      </c>
      <c r="D20" cm="1">
        <f t="array" ref="D20">(INDEX(Grunddata!$R$3:$R$87,MATCH(Odlingsplan!L20,Grunddata!$O$3:$O$87,0),0))*Odlingsplan!M20</f>
        <v>0</v>
      </c>
      <c r="E20" cm="1">
        <f t="array" ref="E20">(INDEX(Grunddata!$P$3:$P$87,MATCH(Odlingsplan!N20,Grunddata!$O$3:$O$87,0),0))*Odlingsplan!O20</f>
        <v>0</v>
      </c>
      <c r="F20" cm="1">
        <f t="array" ref="F20">(INDEX(Grunddata!$Q$3:$Q$87,MATCH(Odlingsplan!N20,Grunddata!$O$3:$O$87,0),0))*Odlingsplan!O20</f>
        <v>0</v>
      </c>
      <c r="G20" cm="1">
        <f t="array" ref="G20">(INDEX(Grunddata!$R$3:$R$87,MATCH(Odlingsplan!N20,Grunddata!$O$3:$O$87,0),0))*Odlingsplan!O20</f>
        <v>0</v>
      </c>
      <c r="H20" cm="1">
        <f t="array" ref="H20">(INDEX(Grunddata!$P$3:$P$87,MATCH(Odlingsplan!P20,Grunddata!$O$3:$O$87,0),0))*Odlingsplan!Q20</f>
        <v>0</v>
      </c>
      <c r="I20" cm="1">
        <f t="array" ref="I20">(INDEX(Grunddata!$Q$3:$Q$87,MATCH(Odlingsplan!P20,Grunddata!$O$3:$O$87,0),0))*Odlingsplan!Q20</f>
        <v>0</v>
      </c>
      <c r="J20" cm="1">
        <f t="array" ref="J20">(INDEX(Grunddata!$R$3:$R$87,MATCH(Odlingsplan!P20,Grunddata!$O$3:$O$87,0),0))*Odlingsplan!Q20</f>
        <v>0</v>
      </c>
      <c r="L20" s="15" t="e" cm="1">
        <f t="array" ref="L20">INDEX(Grunddata!$F$3:$F$49,MATCH(Odlingsplan!$B20,Grunddata!$C$3:$C$49,0),0)*(IF(Odlingsplan!$F20=0,(Odlingsplan!$D20/1000*Odlingsplan!$C20),Odlingsplan!$F20))</f>
        <v>#N/A</v>
      </c>
      <c r="M20" s="15" t="e" cm="1">
        <f t="array" ref="M20">INDEX(Grunddata!$G$3:$G$49,MATCH(Odlingsplan!$B20,Grunddata!$C$3:$C$49,0),0)*(IF(Odlingsplan!$F20=0,(Odlingsplan!$D20/1000*Odlingsplan!$C20),Odlingsplan!$F20))</f>
        <v>#N/A</v>
      </c>
      <c r="N20" s="15" t="e" cm="1">
        <f t="array" ref="N20">INDEX(Grunddata!$H$3:$H$49,MATCH(Odlingsplan!$B20,Grunddata!$C$3:$C$49,0),0)*(IF(Odlingsplan!$F20=0,(Odlingsplan!$D20/1000*Odlingsplan!$C20),Odlingsplan!$F20))</f>
        <v>#N/A</v>
      </c>
      <c r="O20" s="15" t="e" cm="1">
        <f t="array" ref="O20">INDEX(Grunddata!$I$3:$I$49,MATCH(Odlingsplan!$B20,Grunddata!$C$3:$C$49,0),0)*(IF(Odlingsplan!$F20=0,(Odlingsplan!$H20/1000*Odlingsplan!$C20),(Odlingsplan!H20/Odlingsplan!D20*Odlingsplan!F20)))</f>
        <v>#N/A</v>
      </c>
      <c r="P20" s="15" t="e" cm="1">
        <f t="array" ref="P20">INDEX(Grunddata!$J$3:$J$49,MATCH(Odlingsplan!$B20,Grunddata!$C$3:$C$49,0),0)*(IF(Odlingsplan!$F20=0,(Odlingsplan!$H20/1000*Odlingsplan!$C20),(Odlingsplan!H20/Odlingsplan!D20*Odlingsplan!F20)))</f>
        <v>#N/A</v>
      </c>
      <c r="Q20" s="15" t="e" cm="1">
        <f t="array" ref="Q20">INDEX(Grunddata!$K$3:$K$49,MATCH(Odlingsplan!$B20,Grunddata!$C$3:$C$49,0),0)*(IF(Odlingsplan!$F20=0,(Odlingsplan!$H20/1000*Odlingsplan!$C20),(Odlingsplan!H20/Odlingsplan!D20*Odlingsplan!F20)))</f>
        <v>#N/A</v>
      </c>
    </row>
    <row r="21" spans="1:23" x14ac:dyDescent="0.3">
      <c r="A21" t="e" cm="1">
        <f t="array" ref="A21">(INDEX(Kvävenedfall!C$5:C$296,MATCH(Odlingsplan!$B$7,Kvävenedfall!B$5:B$296,0),0))*Odlingsplan!C21/10</f>
        <v>#N/A</v>
      </c>
      <c r="B21" cm="1">
        <f t="array" ref="B21">(INDEX(Grunddata!$P$3:$P$87,MATCH(Odlingsplan!L21,Grunddata!$O$3:$O$87,0),0))*Odlingsplan!M21</f>
        <v>0</v>
      </c>
      <c r="C21" cm="1">
        <f t="array" ref="C21">(INDEX(Grunddata!$Q$3:$Q$87,MATCH(Odlingsplan!L21,Grunddata!$O$3:$O$87,0),0))*Odlingsplan!M21</f>
        <v>0</v>
      </c>
      <c r="D21" cm="1">
        <f t="array" ref="D21">(INDEX(Grunddata!$R$3:$R$87,MATCH(Odlingsplan!L21,Grunddata!$O$3:$O$87,0),0))*Odlingsplan!M21</f>
        <v>0</v>
      </c>
      <c r="E21" cm="1">
        <f t="array" ref="E21">(INDEX(Grunddata!$P$3:$P$87,MATCH(Odlingsplan!N21,Grunddata!$O$3:$O$87,0),0))*Odlingsplan!O21</f>
        <v>0</v>
      </c>
      <c r="F21" cm="1">
        <f t="array" ref="F21">(INDEX(Grunddata!$Q$3:$Q$87,MATCH(Odlingsplan!N21,Grunddata!$O$3:$O$87,0),0))*Odlingsplan!O21</f>
        <v>0</v>
      </c>
      <c r="G21" cm="1">
        <f t="array" ref="G21">(INDEX(Grunddata!$R$3:$R$87,MATCH(Odlingsplan!N21,Grunddata!$O$3:$O$87,0),0))*Odlingsplan!O21</f>
        <v>0</v>
      </c>
      <c r="H21" cm="1">
        <f t="array" ref="H21">(INDEX(Grunddata!$P$3:$P$87,MATCH(Odlingsplan!P21,Grunddata!$O$3:$O$87,0),0))*Odlingsplan!Q21</f>
        <v>0</v>
      </c>
      <c r="I21" cm="1">
        <f t="array" ref="I21">(INDEX(Grunddata!$Q$3:$Q$87,MATCH(Odlingsplan!P21,Grunddata!$O$3:$O$87,0),0))*Odlingsplan!Q21</f>
        <v>0</v>
      </c>
      <c r="J21" cm="1">
        <f t="array" ref="J21">(INDEX(Grunddata!$R$3:$R$87,MATCH(Odlingsplan!P21,Grunddata!$O$3:$O$87,0),0))*Odlingsplan!Q21</f>
        <v>0</v>
      </c>
      <c r="L21" s="15" t="e" cm="1">
        <f t="array" ref="L21">INDEX(Grunddata!$F$3:$F$49,MATCH(Odlingsplan!$B21,Grunddata!$C$3:$C$49,0),0)*(IF(Odlingsplan!$F21=0,(Odlingsplan!$D21/1000*Odlingsplan!$C21),Odlingsplan!$F21))</f>
        <v>#N/A</v>
      </c>
      <c r="M21" s="15" t="e" cm="1">
        <f t="array" ref="M21">INDEX(Grunddata!$G$3:$G$49,MATCH(Odlingsplan!$B21,Grunddata!$C$3:$C$49,0),0)*(IF(Odlingsplan!$F21=0,(Odlingsplan!$D21/1000*Odlingsplan!$C21),Odlingsplan!$F21))</f>
        <v>#N/A</v>
      </c>
      <c r="N21" s="15" t="e" cm="1">
        <f t="array" ref="N21">INDEX(Grunddata!$H$3:$H$49,MATCH(Odlingsplan!$B21,Grunddata!$C$3:$C$49,0),0)*(IF(Odlingsplan!$F21=0,(Odlingsplan!$D21/1000*Odlingsplan!$C21),Odlingsplan!$F21))</f>
        <v>#N/A</v>
      </c>
      <c r="O21" s="15" t="e" cm="1">
        <f t="array" ref="O21">INDEX(Grunddata!$I$3:$I$49,MATCH(Odlingsplan!$B21,Grunddata!$C$3:$C$49,0),0)*(IF(Odlingsplan!$F21=0,(Odlingsplan!$H21/1000*Odlingsplan!$C21),(Odlingsplan!H21/Odlingsplan!D21*Odlingsplan!F21)))</f>
        <v>#N/A</v>
      </c>
      <c r="P21" s="15" t="e" cm="1">
        <f t="array" ref="P21">INDEX(Grunddata!$J$3:$J$49,MATCH(Odlingsplan!$B21,Grunddata!$C$3:$C$49,0),0)*(IF(Odlingsplan!$F21=0,(Odlingsplan!$H21/1000*Odlingsplan!$C21),(Odlingsplan!H21/Odlingsplan!D21*Odlingsplan!F21)))</f>
        <v>#N/A</v>
      </c>
      <c r="Q21" s="15" t="e" cm="1">
        <f t="array" ref="Q21">INDEX(Grunddata!$K$3:$K$49,MATCH(Odlingsplan!$B21,Grunddata!$C$3:$C$49,0),0)*(IF(Odlingsplan!$F21=0,(Odlingsplan!$H21/1000*Odlingsplan!$C21),(Odlingsplan!H21/Odlingsplan!D21*Odlingsplan!F21)))</f>
        <v>#N/A</v>
      </c>
    </row>
    <row r="22" spans="1:23" x14ac:dyDescent="0.3">
      <c r="A22" t="e" cm="1">
        <f t="array" ref="A22">(INDEX(Kvävenedfall!C$5:C$296,MATCH(Odlingsplan!$B$7,Kvävenedfall!B$5:B$296,0),0))*Odlingsplan!C22/10</f>
        <v>#N/A</v>
      </c>
      <c r="B22" cm="1">
        <f t="array" ref="B22">(INDEX(Grunddata!$P$3:$P$87,MATCH(Odlingsplan!L22,Grunddata!$O$3:$O$87,0),0))*Odlingsplan!M22</f>
        <v>0</v>
      </c>
      <c r="C22" cm="1">
        <f t="array" ref="C22">(INDEX(Grunddata!$Q$3:$Q$87,MATCH(Odlingsplan!L22,Grunddata!$O$3:$O$87,0),0))*Odlingsplan!M22</f>
        <v>0</v>
      </c>
      <c r="D22" cm="1">
        <f t="array" ref="D22">(INDEX(Grunddata!$R$3:$R$87,MATCH(Odlingsplan!L22,Grunddata!$O$3:$O$87,0),0))*Odlingsplan!M22</f>
        <v>0</v>
      </c>
      <c r="E22" cm="1">
        <f t="array" ref="E22">(INDEX(Grunddata!$P$3:$P$87,MATCH(Odlingsplan!N22,Grunddata!$O$3:$O$87,0),0))*Odlingsplan!O22</f>
        <v>0</v>
      </c>
      <c r="F22" cm="1">
        <f t="array" ref="F22">(INDEX(Grunddata!$Q$3:$Q$87,MATCH(Odlingsplan!N22,Grunddata!$O$3:$O$87,0),0))*Odlingsplan!O22</f>
        <v>0</v>
      </c>
      <c r="G22" cm="1">
        <f t="array" ref="G22">(INDEX(Grunddata!$R$3:$R$87,MATCH(Odlingsplan!N22,Grunddata!$O$3:$O$87,0),0))*Odlingsplan!O22</f>
        <v>0</v>
      </c>
      <c r="H22" cm="1">
        <f t="array" ref="H22">(INDEX(Grunddata!$P$3:$P$87,MATCH(Odlingsplan!P22,Grunddata!$O$3:$O$87,0),0))*Odlingsplan!Q22</f>
        <v>0</v>
      </c>
      <c r="I22" cm="1">
        <f t="array" ref="I22">(INDEX(Grunddata!$Q$3:$Q$87,MATCH(Odlingsplan!P22,Grunddata!$O$3:$O$87,0),0))*Odlingsplan!Q22</f>
        <v>0</v>
      </c>
      <c r="J22" cm="1">
        <f t="array" ref="J22">(INDEX(Grunddata!$R$3:$R$87,MATCH(Odlingsplan!P22,Grunddata!$O$3:$O$87,0),0))*Odlingsplan!Q22</f>
        <v>0</v>
      </c>
      <c r="L22" s="15" t="e" cm="1">
        <f t="array" ref="L22">INDEX(Grunddata!$F$3:$F$49,MATCH(Odlingsplan!$B22,Grunddata!$C$3:$C$49,0),0)*(IF(Odlingsplan!$F22=0,(Odlingsplan!$D22/1000*Odlingsplan!$C22),Odlingsplan!$F22))</f>
        <v>#N/A</v>
      </c>
      <c r="M22" s="15" t="e" cm="1">
        <f t="array" ref="M22">INDEX(Grunddata!$G$3:$G$49,MATCH(Odlingsplan!$B22,Grunddata!$C$3:$C$49,0),0)*(IF(Odlingsplan!$F22=0,(Odlingsplan!$D22/1000*Odlingsplan!$C22),Odlingsplan!$F22))</f>
        <v>#N/A</v>
      </c>
      <c r="N22" s="15" t="e" cm="1">
        <f t="array" ref="N22">INDEX(Grunddata!$H$3:$H$49,MATCH(Odlingsplan!$B22,Grunddata!$C$3:$C$49,0),0)*(IF(Odlingsplan!$F22=0,(Odlingsplan!$D22/1000*Odlingsplan!$C22),Odlingsplan!$F22))</f>
        <v>#N/A</v>
      </c>
      <c r="O22" s="15" t="e" cm="1">
        <f t="array" ref="O22">INDEX(Grunddata!$I$3:$I$49,MATCH(Odlingsplan!$B22,Grunddata!$C$3:$C$49,0),0)*(IF(Odlingsplan!$F22=0,(Odlingsplan!$H22/1000*Odlingsplan!$C22),(Odlingsplan!H22/Odlingsplan!D22*Odlingsplan!F22)))</f>
        <v>#N/A</v>
      </c>
      <c r="P22" s="15" t="e" cm="1">
        <f t="array" ref="P22">INDEX(Grunddata!$J$3:$J$49,MATCH(Odlingsplan!$B22,Grunddata!$C$3:$C$49,0),0)*(IF(Odlingsplan!$F22=0,(Odlingsplan!$H22/1000*Odlingsplan!$C22),(Odlingsplan!H22/Odlingsplan!D22*Odlingsplan!F22)))</f>
        <v>#N/A</v>
      </c>
      <c r="Q22" s="15" t="e" cm="1">
        <f t="array" ref="Q22">INDEX(Grunddata!$K$3:$K$49,MATCH(Odlingsplan!$B22,Grunddata!$C$3:$C$49,0),0)*(IF(Odlingsplan!$F22=0,(Odlingsplan!$H22/1000*Odlingsplan!$C22),(Odlingsplan!H22/Odlingsplan!D22*Odlingsplan!F22)))</f>
        <v>#N/A</v>
      </c>
    </row>
    <row r="23" spans="1:23" x14ac:dyDescent="0.3">
      <c r="A23" t="e" cm="1">
        <f t="array" ref="A23">(INDEX(Kvävenedfall!C$5:C$296,MATCH(Odlingsplan!$B$7,Kvävenedfall!B$5:B$296,0),0))*Odlingsplan!C23/10</f>
        <v>#N/A</v>
      </c>
      <c r="B23" cm="1">
        <f t="array" ref="B23">(INDEX(Grunddata!$P$3:$P$87,MATCH(Odlingsplan!L23,Grunddata!$O$3:$O$87,0),0))*Odlingsplan!M23</f>
        <v>0</v>
      </c>
      <c r="C23" cm="1">
        <f t="array" ref="C23">(INDEX(Grunddata!$Q$3:$Q$87,MATCH(Odlingsplan!L23,Grunddata!$O$3:$O$87,0),0))*Odlingsplan!M23</f>
        <v>0</v>
      </c>
      <c r="D23" cm="1">
        <f t="array" ref="D23">(INDEX(Grunddata!$R$3:$R$87,MATCH(Odlingsplan!L23,Grunddata!$O$3:$O$87,0),0))*Odlingsplan!M23</f>
        <v>0</v>
      </c>
      <c r="E23" cm="1">
        <f t="array" ref="E23">(INDEX(Grunddata!$P$3:$P$87,MATCH(Odlingsplan!N23,Grunddata!$O$3:$O$87,0),0))*Odlingsplan!O23</f>
        <v>0</v>
      </c>
      <c r="F23" cm="1">
        <f t="array" ref="F23">(INDEX(Grunddata!$Q$3:$Q$87,MATCH(Odlingsplan!N23,Grunddata!$O$3:$O$87,0),0))*Odlingsplan!O23</f>
        <v>0</v>
      </c>
      <c r="G23" cm="1">
        <f t="array" ref="G23">(INDEX(Grunddata!$R$3:$R$87,MATCH(Odlingsplan!N23,Grunddata!$O$3:$O$87,0),0))*Odlingsplan!O23</f>
        <v>0</v>
      </c>
      <c r="H23" cm="1">
        <f t="array" ref="H23">(INDEX(Grunddata!$P$3:$P$87,MATCH(Odlingsplan!P23,Grunddata!$O$3:$O$87,0),0))*Odlingsplan!Q23</f>
        <v>0</v>
      </c>
      <c r="I23" cm="1">
        <f t="array" ref="I23">(INDEX(Grunddata!$Q$3:$Q$87,MATCH(Odlingsplan!P23,Grunddata!$O$3:$O$87,0),0))*Odlingsplan!Q23</f>
        <v>0</v>
      </c>
      <c r="J23" cm="1">
        <f t="array" ref="J23">(INDEX(Grunddata!$R$3:$R$87,MATCH(Odlingsplan!P23,Grunddata!$O$3:$O$87,0),0))*Odlingsplan!Q23</f>
        <v>0</v>
      </c>
      <c r="L23" s="15" t="e" cm="1">
        <f t="array" ref="L23">INDEX(Grunddata!$F$3:$F$49,MATCH(Odlingsplan!$B23,Grunddata!$C$3:$C$49,0),0)*(IF(Odlingsplan!$F23=0,(Odlingsplan!$D23/1000*Odlingsplan!$C23),Odlingsplan!$F23))</f>
        <v>#N/A</v>
      </c>
      <c r="M23" s="15" t="e" cm="1">
        <f t="array" ref="M23">INDEX(Grunddata!$G$3:$G$49,MATCH(Odlingsplan!$B23,Grunddata!$C$3:$C$49,0),0)*(IF(Odlingsplan!$F23=0,(Odlingsplan!$D23/1000*Odlingsplan!$C23),Odlingsplan!$F23))</f>
        <v>#N/A</v>
      </c>
      <c r="N23" s="15" t="e" cm="1">
        <f t="array" ref="N23">INDEX(Grunddata!$H$3:$H$49,MATCH(Odlingsplan!$B23,Grunddata!$C$3:$C$49,0),0)*(IF(Odlingsplan!$F23=0,(Odlingsplan!$D23/1000*Odlingsplan!$C23),Odlingsplan!$F23))</f>
        <v>#N/A</v>
      </c>
      <c r="O23" s="15" t="e" cm="1">
        <f t="array" ref="O23">INDEX(Grunddata!$I$3:$I$49,MATCH(Odlingsplan!$B23,Grunddata!$C$3:$C$49,0),0)*(IF(Odlingsplan!$F23=0,(Odlingsplan!$H23/1000*Odlingsplan!$C23),(Odlingsplan!H23/Odlingsplan!D23*Odlingsplan!F23)))</f>
        <v>#N/A</v>
      </c>
      <c r="P23" s="15" t="e" cm="1">
        <f t="array" ref="P23">INDEX(Grunddata!$J$3:$J$49,MATCH(Odlingsplan!$B23,Grunddata!$C$3:$C$49,0),0)*(IF(Odlingsplan!$F23=0,(Odlingsplan!$H23/1000*Odlingsplan!$C23),(Odlingsplan!H23/Odlingsplan!D23*Odlingsplan!F23)))</f>
        <v>#N/A</v>
      </c>
      <c r="Q23" s="15" t="e" cm="1">
        <f t="array" ref="Q23">INDEX(Grunddata!$K$3:$K$49,MATCH(Odlingsplan!$B23,Grunddata!$C$3:$C$49,0),0)*(IF(Odlingsplan!$F23=0,(Odlingsplan!$H23/1000*Odlingsplan!$C23),(Odlingsplan!H23/Odlingsplan!D23*Odlingsplan!F23)))</f>
        <v>#N/A</v>
      </c>
    </row>
    <row r="24" spans="1:23" x14ac:dyDescent="0.3">
      <c r="A24" t="e" cm="1">
        <f t="array" ref="A24">(INDEX(Kvävenedfall!C$5:C$296,MATCH(Odlingsplan!$B$7,Kvävenedfall!B$5:B$296,0),0))*Odlingsplan!C24/10</f>
        <v>#N/A</v>
      </c>
      <c r="B24" cm="1">
        <f t="array" ref="B24">(INDEX(Grunddata!$P$3:$P$87,MATCH(Odlingsplan!L24,Grunddata!$O$3:$O$87,0),0))*Odlingsplan!M24</f>
        <v>0</v>
      </c>
      <c r="C24" cm="1">
        <f t="array" ref="C24">(INDEX(Grunddata!$Q$3:$Q$87,MATCH(Odlingsplan!L24,Grunddata!$O$3:$O$87,0),0))*Odlingsplan!M24</f>
        <v>0</v>
      </c>
      <c r="D24" cm="1">
        <f t="array" ref="D24">(INDEX(Grunddata!$R$3:$R$87,MATCH(Odlingsplan!L24,Grunddata!$O$3:$O$87,0),0))*Odlingsplan!M24</f>
        <v>0</v>
      </c>
      <c r="E24" cm="1">
        <f t="array" ref="E24">(INDEX(Grunddata!$P$3:$P$87,MATCH(Odlingsplan!N24,Grunddata!$O$3:$O$87,0),0))*Odlingsplan!O24</f>
        <v>0</v>
      </c>
      <c r="F24" cm="1">
        <f t="array" ref="F24">(INDEX(Grunddata!$Q$3:$Q$87,MATCH(Odlingsplan!N24,Grunddata!$O$3:$O$87,0),0))*Odlingsplan!O24</f>
        <v>0</v>
      </c>
      <c r="G24" cm="1">
        <f t="array" ref="G24">(INDEX(Grunddata!$R$3:$R$87,MATCH(Odlingsplan!N24,Grunddata!$O$3:$O$87,0),0))*Odlingsplan!O24</f>
        <v>0</v>
      </c>
      <c r="H24" cm="1">
        <f t="array" ref="H24">(INDEX(Grunddata!$P$3:$P$87,MATCH(Odlingsplan!P24,Grunddata!$O$3:$O$87,0),0))*Odlingsplan!Q24</f>
        <v>0</v>
      </c>
      <c r="I24" cm="1">
        <f t="array" ref="I24">(INDEX(Grunddata!$Q$3:$Q$87,MATCH(Odlingsplan!P24,Grunddata!$O$3:$O$87,0),0))*Odlingsplan!Q24</f>
        <v>0</v>
      </c>
      <c r="J24" cm="1">
        <f t="array" ref="J24">(INDEX(Grunddata!$R$3:$R$87,MATCH(Odlingsplan!P24,Grunddata!$O$3:$O$87,0),0))*Odlingsplan!Q24</f>
        <v>0</v>
      </c>
      <c r="L24" s="15" t="e" cm="1">
        <f t="array" ref="L24">INDEX(Grunddata!$F$3:$F$49,MATCH(Odlingsplan!$B24,Grunddata!$C$3:$C$49,0),0)*(IF(Odlingsplan!$F24=0,(Odlingsplan!$D24/1000*Odlingsplan!$C24),Odlingsplan!$F24))</f>
        <v>#N/A</v>
      </c>
      <c r="M24" s="15" t="e" cm="1">
        <f t="array" ref="M24">INDEX(Grunddata!$G$3:$G$49,MATCH(Odlingsplan!$B24,Grunddata!$C$3:$C$49,0),0)*(IF(Odlingsplan!$F24=0,(Odlingsplan!$D24/1000*Odlingsplan!$C24),Odlingsplan!$F24))</f>
        <v>#N/A</v>
      </c>
      <c r="N24" s="15" t="e" cm="1">
        <f t="array" ref="N24">INDEX(Grunddata!$H$3:$H$49,MATCH(Odlingsplan!$B24,Grunddata!$C$3:$C$49,0),0)*(IF(Odlingsplan!$F24=0,(Odlingsplan!$D24/1000*Odlingsplan!$C24),Odlingsplan!$F24))</f>
        <v>#N/A</v>
      </c>
      <c r="O24" s="15" t="e" cm="1">
        <f t="array" ref="O24">INDEX(Grunddata!$I$3:$I$49,MATCH(Odlingsplan!$B24,Grunddata!$C$3:$C$49,0),0)*(IF(Odlingsplan!$F24=0,(Odlingsplan!$H24/1000*Odlingsplan!$C24),(Odlingsplan!H24/Odlingsplan!D24*Odlingsplan!F24)))</f>
        <v>#N/A</v>
      </c>
      <c r="P24" s="15" t="e" cm="1">
        <f t="array" ref="P24">INDEX(Grunddata!$J$3:$J$49,MATCH(Odlingsplan!$B24,Grunddata!$C$3:$C$49,0),0)*(IF(Odlingsplan!$F24=0,(Odlingsplan!$H24/1000*Odlingsplan!$C24),(Odlingsplan!H24/Odlingsplan!D24*Odlingsplan!F24)))</f>
        <v>#N/A</v>
      </c>
      <c r="Q24" s="15" t="e" cm="1">
        <f t="array" ref="Q24">INDEX(Grunddata!$K$3:$K$49,MATCH(Odlingsplan!$B24,Grunddata!$C$3:$C$49,0),0)*(IF(Odlingsplan!$F24=0,(Odlingsplan!$H24/1000*Odlingsplan!$C24),(Odlingsplan!H24/Odlingsplan!D24*Odlingsplan!F24)))</f>
        <v>#N/A</v>
      </c>
    </row>
    <row r="25" spans="1:23" x14ac:dyDescent="0.3">
      <c r="A25" t="e" cm="1">
        <f t="array" ref="A25">(INDEX(Kvävenedfall!C$5:C$296,MATCH(Odlingsplan!$B$7,Kvävenedfall!B$5:B$296,0),0))*Odlingsplan!C25/10</f>
        <v>#N/A</v>
      </c>
      <c r="B25" cm="1">
        <f t="array" ref="B25">(INDEX(Grunddata!$P$3:$P$87,MATCH(Odlingsplan!L25,Grunddata!$O$3:$O$87,0),0))*Odlingsplan!M25</f>
        <v>0</v>
      </c>
      <c r="C25" cm="1">
        <f t="array" ref="C25">(INDEX(Grunddata!$Q$3:$Q$87,MATCH(Odlingsplan!L25,Grunddata!$O$3:$O$87,0),0))*Odlingsplan!M25</f>
        <v>0</v>
      </c>
      <c r="D25" cm="1">
        <f t="array" ref="D25">(INDEX(Grunddata!$R$3:$R$87,MATCH(Odlingsplan!L25,Grunddata!$O$3:$O$87,0),0))*Odlingsplan!M25</f>
        <v>0</v>
      </c>
      <c r="E25" cm="1">
        <f t="array" ref="E25">(INDEX(Grunddata!$P$3:$P$87,MATCH(Odlingsplan!N25,Grunddata!$O$3:$O$87,0),0))*Odlingsplan!O25</f>
        <v>0</v>
      </c>
      <c r="F25" cm="1">
        <f t="array" ref="F25">(INDEX(Grunddata!$Q$3:$Q$87,MATCH(Odlingsplan!N25,Grunddata!$O$3:$O$87,0),0))*Odlingsplan!O25</f>
        <v>0</v>
      </c>
      <c r="G25" cm="1">
        <f t="array" ref="G25">(INDEX(Grunddata!$R$3:$R$87,MATCH(Odlingsplan!N25,Grunddata!$O$3:$O$87,0),0))*Odlingsplan!O25</f>
        <v>0</v>
      </c>
      <c r="H25" cm="1">
        <f t="array" ref="H25">(INDEX(Grunddata!$P$3:$P$87,MATCH(Odlingsplan!P25,Grunddata!$O$3:$O$87,0),0))*Odlingsplan!Q25</f>
        <v>0</v>
      </c>
      <c r="I25" cm="1">
        <f t="array" ref="I25">(INDEX(Grunddata!$Q$3:$Q$87,MATCH(Odlingsplan!P25,Grunddata!$O$3:$O$87,0),0))*Odlingsplan!Q25</f>
        <v>0</v>
      </c>
      <c r="J25" cm="1">
        <f t="array" ref="J25">(INDEX(Grunddata!$R$3:$R$87,MATCH(Odlingsplan!P25,Grunddata!$O$3:$O$87,0),0))*Odlingsplan!Q25</f>
        <v>0</v>
      </c>
      <c r="L25" s="15" t="e" cm="1">
        <f t="array" ref="L25">INDEX(Grunddata!$F$3:$F$49,MATCH(Odlingsplan!$B25,Grunddata!$C$3:$C$49,0),0)*(IF(Odlingsplan!$F25=0,(Odlingsplan!$D25/1000*Odlingsplan!$C25),Odlingsplan!$F25))</f>
        <v>#N/A</v>
      </c>
      <c r="M25" s="15" t="e" cm="1">
        <f t="array" ref="M25">INDEX(Grunddata!$G$3:$G$49,MATCH(Odlingsplan!$B25,Grunddata!$C$3:$C$49,0),0)*(IF(Odlingsplan!$F25=0,(Odlingsplan!$D25/1000*Odlingsplan!$C25),Odlingsplan!$F25))</f>
        <v>#N/A</v>
      </c>
      <c r="N25" s="15" t="e" cm="1">
        <f t="array" ref="N25">INDEX(Grunddata!$H$3:$H$49,MATCH(Odlingsplan!$B25,Grunddata!$C$3:$C$49,0),0)*(IF(Odlingsplan!$F25=0,(Odlingsplan!$D25/1000*Odlingsplan!$C25),Odlingsplan!$F25))</f>
        <v>#N/A</v>
      </c>
      <c r="O25" s="15" t="e" cm="1">
        <f t="array" ref="O25">INDEX(Grunddata!$I$3:$I$49,MATCH(Odlingsplan!$B25,Grunddata!$C$3:$C$49,0),0)*(IF(Odlingsplan!$F25=0,(Odlingsplan!$H25/1000*Odlingsplan!$C25),(Odlingsplan!H25/Odlingsplan!D25*Odlingsplan!F25)))</f>
        <v>#N/A</v>
      </c>
      <c r="P25" s="15" t="e" cm="1">
        <f t="array" ref="P25">INDEX(Grunddata!$J$3:$J$49,MATCH(Odlingsplan!$B25,Grunddata!$C$3:$C$49,0),0)*(IF(Odlingsplan!$F25=0,(Odlingsplan!$H25/1000*Odlingsplan!$C25),(Odlingsplan!H25/Odlingsplan!D25*Odlingsplan!F25)))</f>
        <v>#N/A</v>
      </c>
      <c r="Q25" s="15" t="e" cm="1">
        <f t="array" ref="Q25">INDEX(Grunddata!$K$3:$K$49,MATCH(Odlingsplan!$B25,Grunddata!$C$3:$C$49,0),0)*(IF(Odlingsplan!$F25=0,(Odlingsplan!$H25/1000*Odlingsplan!$C25),(Odlingsplan!H25/Odlingsplan!D25*Odlingsplan!F25)))</f>
        <v>#N/A</v>
      </c>
    </row>
    <row r="26" spans="1:23" x14ac:dyDescent="0.3">
      <c r="A26" t="e" cm="1">
        <f t="array" ref="A26">(INDEX(Kvävenedfall!C$5:C$296,MATCH(Odlingsplan!$B$7,Kvävenedfall!B$5:B$296,0),0))*Odlingsplan!C26/10</f>
        <v>#N/A</v>
      </c>
      <c r="B26" cm="1">
        <f t="array" ref="B26">(INDEX(Grunddata!$P$3:$P$87,MATCH(Odlingsplan!L26,Grunddata!$O$3:$O$87,0),0))*Odlingsplan!M26</f>
        <v>0</v>
      </c>
      <c r="C26" cm="1">
        <f t="array" ref="C26">(INDEX(Grunddata!$Q$3:$Q$87,MATCH(Odlingsplan!L26,Grunddata!$O$3:$O$87,0),0))*Odlingsplan!M26</f>
        <v>0</v>
      </c>
      <c r="D26" cm="1">
        <f t="array" ref="D26">(INDEX(Grunddata!$R$3:$R$87,MATCH(Odlingsplan!L26,Grunddata!$O$3:$O$87,0),0))*Odlingsplan!M26</f>
        <v>0</v>
      </c>
      <c r="E26" cm="1">
        <f t="array" ref="E26">(INDEX(Grunddata!$P$3:$P$87,MATCH(Odlingsplan!N26,Grunddata!$O$3:$O$87,0),0))*Odlingsplan!O26</f>
        <v>0</v>
      </c>
      <c r="F26" cm="1">
        <f t="array" ref="F26">(INDEX(Grunddata!$Q$3:$Q$87,MATCH(Odlingsplan!N26,Grunddata!$O$3:$O$87,0),0))*Odlingsplan!O26</f>
        <v>0</v>
      </c>
      <c r="G26" cm="1">
        <f t="array" ref="G26">(INDEX(Grunddata!$R$3:$R$87,MATCH(Odlingsplan!N26,Grunddata!$O$3:$O$87,0),0))*Odlingsplan!O26</f>
        <v>0</v>
      </c>
      <c r="H26" cm="1">
        <f t="array" ref="H26">(INDEX(Grunddata!$P$3:$P$87,MATCH(Odlingsplan!P26,Grunddata!$O$3:$O$87,0),0))*Odlingsplan!Q26</f>
        <v>0</v>
      </c>
      <c r="I26" cm="1">
        <f t="array" ref="I26">(INDEX(Grunddata!$Q$3:$Q$87,MATCH(Odlingsplan!P26,Grunddata!$O$3:$O$87,0),0))*Odlingsplan!Q26</f>
        <v>0</v>
      </c>
      <c r="J26" cm="1">
        <f t="array" ref="J26">(INDEX(Grunddata!$R$3:$R$87,MATCH(Odlingsplan!P26,Grunddata!$O$3:$O$87,0),0))*Odlingsplan!Q26</f>
        <v>0</v>
      </c>
      <c r="L26" s="15" t="e" cm="1">
        <f t="array" ref="L26">INDEX(Grunddata!$F$3:$F$49,MATCH(Odlingsplan!$B26,Grunddata!$C$3:$C$49,0),0)*(IF(Odlingsplan!$F26=0,(Odlingsplan!$D26/1000*Odlingsplan!$C26),Odlingsplan!$F26))</f>
        <v>#N/A</v>
      </c>
      <c r="M26" s="15" t="e" cm="1">
        <f t="array" ref="M26">INDEX(Grunddata!$G$3:$G$49,MATCH(Odlingsplan!$B26,Grunddata!$C$3:$C$49,0),0)*(IF(Odlingsplan!$F26=0,(Odlingsplan!$D26/1000*Odlingsplan!$C26),Odlingsplan!$F26))</f>
        <v>#N/A</v>
      </c>
      <c r="N26" s="15" t="e" cm="1">
        <f t="array" ref="N26">INDEX(Grunddata!$H$3:$H$49,MATCH(Odlingsplan!$B26,Grunddata!$C$3:$C$49,0),0)*(IF(Odlingsplan!$F26=0,(Odlingsplan!$D26/1000*Odlingsplan!$C26),Odlingsplan!$F26))</f>
        <v>#N/A</v>
      </c>
      <c r="O26" s="15" t="e" cm="1">
        <f t="array" ref="O26">INDEX(Grunddata!$I$3:$I$49,MATCH(Odlingsplan!$B26,Grunddata!$C$3:$C$49,0),0)*(IF(Odlingsplan!$F26=0,(Odlingsplan!$H26/1000*Odlingsplan!$C26),(Odlingsplan!H26/Odlingsplan!D26*Odlingsplan!F26)))</f>
        <v>#N/A</v>
      </c>
      <c r="P26" s="15" t="e" cm="1">
        <f t="array" ref="P26">INDEX(Grunddata!$J$3:$J$49,MATCH(Odlingsplan!$B26,Grunddata!$C$3:$C$49,0),0)*(IF(Odlingsplan!$F26=0,(Odlingsplan!$H26/1000*Odlingsplan!$C26),(Odlingsplan!H26/Odlingsplan!D26*Odlingsplan!F26)))</f>
        <v>#N/A</v>
      </c>
      <c r="Q26" s="15" t="e" cm="1">
        <f t="array" ref="Q26">INDEX(Grunddata!$K$3:$K$49,MATCH(Odlingsplan!$B26,Grunddata!$C$3:$C$49,0),0)*(IF(Odlingsplan!$F26=0,(Odlingsplan!$H26/1000*Odlingsplan!$C26),(Odlingsplan!H26/Odlingsplan!D26*Odlingsplan!F26)))</f>
        <v>#N/A</v>
      </c>
      <c r="W26">
        <f>144/2.88</f>
        <v>50</v>
      </c>
    </row>
    <row r="27" spans="1:23" x14ac:dyDescent="0.3">
      <c r="A27" t="e" cm="1">
        <f t="array" ref="A27">(INDEX(Kvävenedfall!C$5:C$296,MATCH(Odlingsplan!$B$7,Kvävenedfall!B$5:B$296,0),0))*Odlingsplan!C27/10</f>
        <v>#N/A</v>
      </c>
      <c r="B27" cm="1">
        <f t="array" ref="B27">(INDEX(Grunddata!$P$3:$P$87,MATCH(Odlingsplan!L27,Grunddata!$O$3:$O$87,0),0))*Odlingsplan!M27</f>
        <v>0</v>
      </c>
      <c r="C27" cm="1">
        <f t="array" ref="C27">(INDEX(Grunddata!$Q$3:$Q$87,MATCH(Odlingsplan!L27,Grunddata!$O$3:$O$87,0),0))*Odlingsplan!M27</f>
        <v>0</v>
      </c>
      <c r="D27" cm="1">
        <f t="array" ref="D27">(INDEX(Grunddata!$R$3:$R$87,MATCH(Odlingsplan!L27,Grunddata!$O$3:$O$87,0),0))*Odlingsplan!M27</f>
        <v>0</v>
      </c>
      <c r="E27" cm="1">
        <f t="array" ref="E27">(INDEX(Grunddata!$P$3:$P$87,MATCH(Odlingsplan!N27,Grunddata!$O$3:$O$87,0),0))*Odlingsplan!O27</f>
        <v>0</v>
      </c>
      <c r="F27" cm="1">
        <f t="array" ref="F27">(INDEX(Grunddata!$Q$3:$Q$87,MATCH(Odlingsplan!N27,Grunddata!$O$3:$O$87,0),0))*Odlingsplan!O27</f>
        <v>0</v>
      </c>
      <c r="G27" cm="1">
        <f t="array" ref="G27">(INDEX(Grunddata!$R$3:$R$87,MATCH(Odlingsplan!N27,Grunddata!$O$3:$O$87,0),0))*Odlingsplan!O27</f>
        <v>0</v>
      </c>
      <c r="H27" cm="1">
        <f t="array" ref="H27">(INDEX(Grunddata!$P$3:$P$87,MATCH(Odlingsplan!P27,Grunddata!$O$3:$O$87,0),0))*Odlingsplan!Q27</f>
        <v>0</v>
      </c>
      <c r="I27" cm="1">
        <f t="array" ref="I27">(INDEX(Grunddata!$Q$3:$Q$87,MATCH(Odlingsplan!P27,Grunddata!$O$3:$O$87,0),0))*Odlingsplan!Q27</f>
        <v>0</v>
      </c>
      <c r="J27" cm="1">
        <f t="array" ref="J27">(INDEX(Grunddata!$R$3:$R$87,MATCH(Odlingsplan!P27,Grunddata!$O$3:$O$87,0),0))*Odlingsplan!Q27</f>
        <v>0</v>
      </c>
      <c r="L27" s="15" t="e" cm="1">
        <f t="array" ref="L27">INDEX(Grunddata!$F$3:$F$49,MATCH(Odlingsplan!$B27,Grunddata!$C$3:$C$49,0),0)*(IF(Odlingsplan!$F27=0,(Odlingsplan!$D27/1000*Odlingsplan!$C27),Odlingsplan!$F27))</f>
        <v>#N/A</v>
      </c>
      <c r="M27" s="15" t="e" cm="1">
        <f t="array" ref="M27">INDEX(Grunddata!$G$3:$G$49,MATCH(Odlingsplan!$B27,Grunddata!$C$3:$C$49,0),0)*(IF(Odlingsplan!$F27=0,(Odlingsplan!$D27/1000*Odlingsplan!$C27),Odlingsplan!$F27))</f>
        <v>#N/A</v>
      </c>
      <c r="N27" s="15" t="e" cm="1">
        <f t="array" ref="N27">INDEX(Grunddata!$H$3:$H$49,MATCH(Odlingsplan!$B27,Grunddata!$C$3:$C$49,0),0)*(IF(Odlingsplan!$F27=0,(Odlingsplan!$D27/1000*Odlingsplan!$C27),Odlingsplan!$F27))</f>
        <v>#N/A</v>
      </c>
      <c r="O27" s="15" t="e" cm="1">
        <f t="array" ref="O27">INDEX(Grunddata!$I$3:$I$49,MATCH(Odlingsplan!$B27,Grunddata!$C$3:$C$49,0),0)*(IF(Odlingsplan!$F27=0,(Odlingsplan!$H27/1000*Odlingsplan!$C27),(Odlingsplan!H27/Odlingsplan!D27*Odlingsplan!F27)))</f>
        <v>#N/A</v>
      </c>
      <c r="P27" s="15" t="e" cm="1">
        <f t="array" ref="P27">INDEX(Grunddata!$J$3:$J$49,MATCH(Odlingsplan!$B27,Grunddata!$C$3:$C$49,0),0)*(IF(Odlingsplan!$F27=0,(Odlingsplan!$H27/1000*Odlingsplan!$C27),(Odlingsplan!H27/Odlingsplan!D27*Odlingsplan!F27)))</f>
        <v>#N/A</v>
      </c>
      <c r="Q27" s="15" t="e" cm="1">
        <f t="array" ref="Q27">INDEX(Grunddata!$K$3:$K$49,MATCH(Odlingsplan!$B27,Grunddata!$C$3:$C$49,0),0)*(IF(Odlingsplan!$F27=0,(Odlingsplan!$H27/1000*Odlingsplan!$C27),(Odlingsplan!H27/Odlingsplan!D27*Odlingsplan!F27)))</f>
        <v>#N/A</v>
      </c>
    </row>
    <row r="28" spans="1:23" x14ac:dyDescent="0.3">
      <c r="A28" t="e" cm="1">
        <f t="array" ref="A28">(INDEX(Kvävenedfall!C$5:C$296,MATCH(Odlingsplan!$B$7,Kvävenedfall!B$5:B$296,0),0))*Odlingsplan!C28/10</f>
        <v>#N/A</v>
      </c>
      <c r="B28" cm="1">
        <f t="array" ref="B28">(INDEX(Grunddata!$P$3:$P$87,MATCH(Odlingsplan!L28,Grunddata!$O$3:$O$87,0),0))*Odlingsplan!M28</f>
        <v>0</v>
      </c>
      <c r="C28" cm="1">
        <f t="array" ref="C28">(INDEX(Grunddata!$Q$3:$Q$87,MATCH(Odlingsplan!L28,Grunddata!$O$3:$O$87,0),0))*Odlingsplan!M28</f>
        <v>0</v>
      </c>
      <c r="D28" cm="1">
        <f t="array" ref="D28">(INDEX(Grunddata!$R$3:$R$87,MATCH(Odlingsplan!L28,Grunddata!$O$3:$O$87,0),0))*Odlingsplan!M28</f>
        <v>0</v>
      </c>
      <c r="E28" cm="1">
        <f t="array" ref="E28">(INDEX(Grunddata!$P$3:$P$87,MATCH(Odlingsplan!N28,Grunddata!$O$3:$O$87,0),0))*Odlingsplan!O28</f>
        <v>0</v>
      </c>
      <c r="F28" cm="1">
        <f t="array" ref="F28">(INDEX(Grunddata!$Q$3:$Q$87,MATCH(Odlingsplan!N28,Grunddata!$O$3:$O$87,0),0))*Odlingsplan!O28</f>
        <v>0</v>
      </c>
      <c r="G28" cm="1">
        <f t="array" ref="G28">(INDEX(Grunddata!$R$3:$R$87,MATCH(Odlingsplan!N28,Grunddata!$O$3:$O$87,0),0))*Odlingsplan!O28</f>
        <v>0</v>
      </c>
      <c r="H28" cm="1">
        <f t="array" ref="H28">(INDEX(Grunddata!$P$3:$P$87,MATCH(Odlingsplan!P28,Grunddata!$O$3:$O$87,0),0))*Odlingsplan!Q28</f>
        <v>0</v>
      </c>
      <c r="I28" cm="1">
        <f t="array" ref="I28">(INDEX(Grunddata!$Q$3:$Q$87,MATCH(Odlingsplan!P28,Grunddata!$O$3:$O$87,0),0))*Odlingsplan!Q28</f>
        <v>0</v>
      </c>
      <c r="J28" cm="1">
        <f t="array" ref="J28">(INDEX(Grunddata!$R$3:$R$87,MATCH(Odlingsplan!P28,Grunddata!$O$3:$O$87,0),0))*Odlingsplan!Q28</f>
        <v>0</v>
      </c>
      <c r="L28" s="15" t="e" cm="1">
        <f t="array" ref="L28">INDEX(Grunddata!$F$3:$F$49,MATCH(Odlingsplan!$B28,Grunddata!$C$3:$C$49,0),0)*(IF(Odlingsplan!$F28=0,(Odlingsplan!$D28/1000*Odlingsplan!$C28),Odlingsplan!$F28))</f>
        <v>#N/A</v>
      </c>
      <c r="M28" s="15" t="e" cm="1">
        <f t="array" ref="M28">INDEX(Grunddata!$G$3:$G$49,MATCH(Odlingsplan!$B28,Grunddata!$C$3:$C$49,0),0)*(IF(Odlingsplan!$F28=0,(Odlingsplan!$D28/1000*Odlingsplan!$C28),Odlingsplan!$F28))</f>
        <v>#N/A</v>
      </c>
      <c r="N28" s="15" t="e" cm="1">
        <f t="array" ref="N28">INDEX(Grunddata!$H$3:$H$49,MATCH(Odlingsplan!$B28,Grunddata!$C$3:$C$49,0),0)*(IF(Odlingsplan!$F28=0,(Odlingsplan!$D28/1000*Odlingsplan!$C28),Odlingsplan!$F28))</f>
        <v>#N/A</v>
      </c>
      <c r="O28" s="15" t="e" cm="1">
        <f t="array" ref="O28">INDEX(Grunddata!$I$3:$I$49,MATCH(Odlingsplan!$B28,Grunddata!$C$3:$C$49,0),0)*(IF(Odlingsplan!$F28=0,(Odlingsplan!$H28/1000*Odlingsplan!$C28),(Odlingsplan!H28/Odlingsplan!D28*Odlingsplan!F28)))</f>
        <v>#N/A</v>
      </c>
      <c r="P28" s="15" t="e" cm="1">
        <f t="array" ref="P28">INDEX(Grunddata!$J$3:$J$49,MATCH(Odlingsplan!$B28,Grunddata!$C$3:$C$49,0),0)*(IF(Odlingsplan!$F28=0,(Odlingsplan!$H28/1000*Odlingsplan!$C28),(Odlingsplan!H28/Odlingsplan!D28*Odlingsplan!F28)))</f>
        <v>#N/A</v>
      </c>
      <c r="Q28" s="15" t="e" cm="1">
        <f t="array" ref="Q28">INDEX(Grunddata!$K$3:$K$49,MATCH(Odlingsplan!$B28,Grunddata!$C$3:$C$49,0),0)*(IF(Odlingsplan!$F28=0,(Odlingsplan!$H28/1000*Odlingsplan!$C28),(Odlingsplan!H28/Odlingsplan!D28*Odlingsplan!F28)))</f>
        <v>#N/A</v>
      </c>
    </row>
    <row r="29" spans="1:23" x14ac:dyDescent="0.3">
      <c r="A29" t="e" cm="1">
        <f t="array" ref="A29">(INDEX(Kvävenedfall!C$5:C$296,MATCH(Odlingsplan!$B$7,Kvävenedfall!B$5:B$296,0),0))*Odlingsplan!C29/10</f>
        <v>#N/A</v>
      </c>
      <c r="B29" cm="1">
        <f t="array" ref="B29">(INDEX(Grunddata!$P$3:$P$87,MATCH(Odlingsplan!L29,Grunddata!$O$3:$O$87,0),0))*Odlingsplan!M29</f>
        <v>0</v>
      </c>
      <c r="C29" cm="1">
        <f t="array" ref="C29">(INDEX(Grunddata!$Q$3:$Q$87,MATCH(Odlingsplan!L29,Grunddata!$O$3:$O$87,0),0))*Odlingsplan!M29</f>
        <v>0</v>
      </c>
      <c r="D29" cm="1">
        <f t="array" ref="D29">(INDEX(Grunddata!$R$3:$R$87,MATCH(Odlingsplan!L29,Grunddata!$O$3:$O$87,0),0))*Odlingsplan!M29</f>
        <v>0</v>
      </c>
      <c r="E29" cm="1">
        <f t="array" ref="E29">(INDEX(Grunddata!$P$3:$P$87,MATCH(Odlingsplan!N29,Grunddata!$O$3:$O$87,0),0))*Odlingsplan!O29</f>
        <v>0</v>
      </c>
      <c r="F29" cm="1">
        <f t="array" ref="F29">(INDEX(Grunddata!$Q$3:$Q$87,MATCH(Odlingsplan!N29,Grunddata!$O$3:$O$87,0),0))*Odlingsplan!O29</f>
        <v>0</v>
      </c>
      <c r="G29" cm="1">
        <f t="array" ref="G29">(INDEX(Grunddata!$R$3:$R$87,MATCH(Odlingsplan!N29,Grunddata!$O$3:$O$87,0),0))*Odlingsplan!O29</f>
        <v>0</v>
      </c>
      <c r="H29" cm="1">
        <f t="array" ref="H29">(INDEX(Grunddata!$P$3:$P$87,MATCH(Odlingsplan!P29,Grunddata!$O$3:$O$87,0),0))*Odlingsplan!Q29</f>
        <v>0</v>
      </c>
      <c r="I29" cm="1">
        <f t="array" ref="I29">(INDEX(Grunddata!$Q$3:$Q$87,MATCH(Odlingsplan!P29,Grunddata!$O$3:$O$87,0),0))*Odlingsplan!Q29</f>
        <v>0</v>
      </c>
      <c r="J29" cm="1">
        <f t="array" ref="J29">(INDEX(Grunddata!$R$3:$R$87,MATCH(Odlingsplan!P29,Grunddata!$O$3:$O$87,0),0))*Odlingsplan!Q29</f>
        <v>0</v>
      </c>
      <c r="L29" s="15" t="e" cm="1">
        <f t="array" ref="L29">INDEX(Grunddata!$F$3:$F$49,MATCH(Odlingsplan!$B29,Grunddata!$C$3:$C$49,0),0)*(IF(Odlingsplan!$F29=0,(Odlingsplan!$D29/1000*Odlingsplan!$C29),Odlingsplan!$F29))</f>
        <v>#N/A</v>
      </c>
      <c r="M29" s="15" t="e" cm="1">
        <f t="array" ref="M29">INDEX(Grunddata!$G$3:$G$49,MATCH(Odlingsplan!$B29,Grunddata!$C$3:$C$49,0),0)*(IF(Odlingsplan!$F29=0,(Odlingsplan!$D29/1000*Odlingsplan!$C29),Odlingsplan!$F29))</f>
        <v>#N/A</v>
      </c>
      <c r="N29" s="15" t="e" cm="1">
        <f t="array" ref="N29">INDEX(Grunddata!$H$3:$H$49,MATCH(Odlingsplan!$B29,Grunddata!$C$3:$C$49,0),0)*(IF(Odlingsplan!$F29=0,(Odlingsplan!$D29/1000*Odlingsplan!$C29),Odlingsplan!$F29))</f>
        <v>#N/A</v>
      </c>
      <c r="O29" s="15" t="e" cm="1">
        <f t="array" ref="O29">INDEX(Grunddata!$I$3:$I$49,MATCH(Odlingsplan!$B29,Grunddata!$C$3:$C$49,0),0)*(IF(Odlingsplan!$F29=0,(Odlingsplan!$H29/1000*Odlingsplan!$C29),(Odlingsplan!H29/Odlingsplan!D29*Odlingsplan!F29)))</f>
        <v>#N/A</v>
      </c>
      <c r="P29" s="15" t="e" cm="1">
        <f t="array" ref="P29">INDEX(Grunddata!$J$3:$J$49,MATCH(Odlingsplan!$B29,Grunddata!$C$3:$C$49,0),0)*(IF(Odlingsplan!$F29=0,(Odlingsplan!$H29/1000*Odlingsplan!$C29),(Odlingsplan!H29/Odlingsplan!D29*Odlingsplan!F29)))</f>
        <v>#N/A</v>
      </c>
      <c r="Q29" s="15" t="e" cm="1">
        <f t="array" ref="Q29">INDEX(Grunddata!$K$3:$K$49,MATCH(Odlingsplan!$B29,Grunddata!$C$3:$C$49,0),0)*(IF(Odlingsplan!$F29=0,(Odlingsplan!$H29/1000*Odlingsplan!$C29),(Odlingsplan!H29/Odlingsplan!D29*Odlingsplan!F29)))</f>
        <v>#N/A</v>
      </c>
    </row>
    <row r="30" spans="1:23" x14ac:dyDescent="0.3">
      <c r="A30" t="e" cm="1">
        <f t="array" ref="A30">(INDEX(Kvävenedfall!C$5:C$296,MATCH(Odlingsplan!$B$7,Kvävenedfall!B$5:B$296,0),0))*Odlingsplan!C30/10</f>
        <v>#N/A</v>
      </c>
      <c r="B30" cm="1">
        <f t="array" ref="B30">(INDEX(Grunddata!$P$3:$P$87,MATCH(Odlingsplan!L30,Grunddata!$O$3:$O$87,0),0))*Odlingsplan!M30</f>
        <v>0</v>
      </c>
      <c r="C30" cm="1">
        <f t="array" ref="C30">(INDEX(Grunddata!$Q$3:$Q$87,MATCH(Odlingsplan!L30,Grunddata!$O$3:$O$87,0),0))*Odlingsplan!M30</f>
        <v>0</v>
      </c>
      <c r="D30" cm="1">
        <f t="array" ref="D30">(INDEX(Grunddata!$R$3:$R$87,MATCH(Odlingsplan!L30,Grunddata!$O$3:$O$87,0),0))*Odlingsplan!M30</f>
        <v>0</v>
      </c>
      <c r="E30" cm="1">
        <f t="array" ref="E30">(INDEX(Grunddata!$P$3:$P$87,MATCH(Odlingsplan!N30,Grunddata!$O$3:$O$87,0),0))*Odlingsplan!O30</f>
        <v>0</v>
      </c>
      <c r="F30" cm="1">
        <f t="array" ref="F30">(INDEX(Grunddata!$Q$3:$Q$87,MATCH(Odlingsplan!N30,Grunddata!$O$3:$O$87,0),0))*Odlingsplan!O30</f>
        <v>0</v>
      </c>
      <c r="G30" cm="1">
        <f t="array" ref="G30">(INDEX(Grunddata!$R$3:$R$87,MATCH(Odlingsplan!N30,Grunddata!$O$3:$O$87,0),0))*Odlingsplan!O30</f>
        <v>0</v>
      </c>
      <c r="H30" cm="1">
        <f t="array" ref="H30">(INDEX(Grunddata!$P$3:$P$87,MATCH(Odlingsplan!P30,Grunddata!$O$3:$O$87,0),0))*Odlingsplan!Q30</f>
        <v>0</v>
      </c>
      <c r="I30" cm="1">
        <f t="array" ref="I30">(INDEX(Grunddata!$Q$3:$Q$87,MATCH(Odlingsplan!P30,Grunddata!$O$3:$O$87,0),0))*Odlingsplan!Q30</f>
        <v>0</v>
      </c>
      <c r="J30" cm="1">
        <f t="array" ref="J30">(INDEX(Grunddata!$R$3:$R$87,MATCH(Odlingsplan!P30,Grunddata!$O$3:$O$87,0),0))*Odlingsplan!Q30</f>
        <v>0</v>
      </c>
      <c r="L30" s="15" t="e" cm="1">
        <f t="array" ref="L30">INDEX(Grunddata!$F$3:$F$49,MATCH(Odlingsplan!$B30,Grunddata!$C$3:$C$49,0),0)*(IF(Odlingsplan!$F30=0,(Odlingsplan!$D30/1000*Odlingsplan!$C30),Odlingsplan!$F30))</f>
        <v>#N/A</v>
      </c>
      <c r="M30" s="15" t="e" cm="1">
        <f t="array" ref="M30">INDEX(Grunddata!$G$3:$G$49,MATCH(Odlingsplan!$B30,Grunddata!$C$3:$C$49,0),0)*(IF(Odlingsplan!$F30=0,(Odlingsplan!$D30/1000*Odlingsplan!$C30),Odlingsplan!$F30))</f>
        <v>#N/A</v>
      </c>
      <c r="N30" s="15" t="e" cm="1">
        <f t="array" ref="N30">INDEX(Grunddata!$H$3:$H$49,MATCH(Odlingsplan!$B30,Grunddata!$C$3:$C$49,0),0)*(IF(Odlingsplan!$F30=0,(Odlingsplan!$D30/1000*Odlingsplan!$C30),Odlingsplan!$F30))</f>
        <v>#N/A</v>
      </c>
      <c r="O30" s="15" t="e" cm="1">
        <f t="array" ref="O30">INDEX(Grunddata!$I$3:$I$49,MATCH(Odlingsplan!$B30,Grunddata!$C$3:$C$49,0),0)*(IF(Odlingsplan!$F30=0,(Odlingsplan!$H30/1000*Odlingsplan!$C30),(Odlingsplan!H30/Odlingsplan!D30*Odlingsplan!F30)))</f>
        <v>#N/A</v>
      </c>
      <c r="P30" s="15" t="e" cm="1">
        <f t="array" ref="P30">INDEX(Grunddata!$J$3:$J$49,MATCH(Odlingsplan!$B30,Grunddata!$C$3:$C$49,0),0)*(IF(Odlingsplan!$F30=0,(Odlingsplan!$H30/1000*Odlingsplan!$C30),(Odlingsplan!H30/Odlingsplan!D30*Odlingsplan!F30)))</f>
        <v>#N/A</v>
      </c>
      <c r="Q30" s="15" t="e" cm="1">
        <f t="array" ref="Q30">INDEX(Grunddata!$K$3:$K$49,MATCH(Odlingsplan!$B30,Grunddata!$C$3:$C$49,0),0)*(IF(Odlingsplan!$F30=0,(Odlingsplan!$H30/1000*Odlingsplan!$C30),(Odlingsplan!H30/Odlingsplan!D30*Odlingsplan!F30)))</f>
        <v>#N/A</v>
      </c>
    </row>
    <row r="31" spans="1:23" x14ac:dyDescent="0.3">
      <c r="A31" t="e" cm="1">
        <f t="array" ref="A31">(INDEX(Kvävenedfall!C$5:C$296,MATCH(Odlingsplan!$B$7,Kvävenedfall!B$5:B$296,0),0))*Odlingsplan!C31/10</f>
        <v>#N/A</v>
      </c>
      <c r="B31" cm="1">
        <f t="array" ref="B31">(INDEX(Grunddata!$P$3:$P$87,MATCH(Odlingsplan!L31,Grunddata!$O$3:$O$87,0),0))*Odlingsplan!M31</f>
        <v>0</v>
      </c>
      <c r="C31" cm="1">
        <f t="array" ref="C31">(INDEX(Grunddata!$Q$3:$Q$87,MATCH(Odlingsplan!L31,Grunddata!$O$3:$O$87,0),0))*Odlingsplan!M31</f>
        <v>0</v>
      </c>
      <c r="D31" cm="1">
        <f t="array" ref="D31">(INDEX(Grunddata!$R$3:$R$87,MATCH(Odlingsplan!L31,Grunddata!$O$3:$O$87,0),0))*Odlingsplan!M31</f>
        <v>0</v>
      </c>
      <c r="E31" cm="1">
        <f t="array" ref="E31">(INDEX(Grunddata!$P$3:$P$87,MATCH(Odlingsplan!N31,Grunddata!$O$3:$O$87,0),0))*Odlingsplan!O31</f>
        <v>0</v>
      </c>
      <c r="F31" cm="1">
        <f t="array" ref="F31">(INDEX(Grunddata!$Q$3:$Q$87,MATCH(Odlingsplan!N31,Grunddata!$O$3:$O$87,0),0))*Odlingsplan!O31</f>
        <v>0</v>
      </c>
      <c r="G31" cm="1">
        <f t="array" ref="G31">(INDEX(Grunddata!$R$3:$R$87,MATCH(Odlingsplan!N31,Grunddata!$O$3:$O$87,0),0))*Odlingsplan!O31</f>
        <v>0</v>
      </c>
      <c r="H31" cm="1">
        <f t="array" ref="H31">(INDEX(Grunddata!$P$3:$P$87,MATCH(Odlingsplan!P31,Grunddata!$O$3:$O$87,0),0))*Odlingsplan!Q31</f>
        <v>0</v>
      </c>
      <c r="I31" cm="1">
        <f t="array" ref="I31">(INDEX(Grunddata!$Q$3:$Q$87,MATCH(Odlingsplan!P31,Grunddata!$O$3:$O$87,0),0))*Odlingsplan!Q31</f>
        <v>0</v>
      </c>
      <c r="J31" cm="1">
        <f t="array" ref="J31">(INDEX(Grunddata!$R$3:$R$87,MATCH(Odlingsplan!P31,Grunddata!$O$3:$O$87,0),0))*Odlingsplan!Q31</f>
        <v>0</v>
      </c>
      <c r="L31" s="15" t="e" cm="1">
        <f t="array" ref="L31">INDEX(Grunddata!$F$3:$F$49,MATCH(Odlingsplan!$B31,Grunddata!$C$3:$C$49,0),0)*(IF(Odlingsplan!$F31=0,(Odlingsplan!$D31/1000*Odlingsplan!$C31),Odlingsplan!$F31))</f>
        <v>#N/A</v>
      </c>
      <c r="M31" s="15" t="e" cm="1">
        <f t="array" ref="M31">INDEX(Grunddata!$G$3:$G$49,MATCH(Odlingsplan!$B31,Grunddata!$C$3:$C$49,0),0)*(IF(Odlingsplan!$F31=0,(Odlingsplan!$D31/1000*Odlingsplan!$C31),Odlingsplan!$F31))</f>
        <v>#N/A</v>
      </c>
      <c r="N31" s="15" t="e" cm="1">
        <f t="array" ref="N31">INDEX(Grunddata!$H$3:$H$49,MATCH(Odlingsplan!$B31,Grunddata!$C$3:$C$49,0),0)*(IF(Odlingsplan!$F31=0,(Odlingsplan!$D31/1000*Odlingsplan!$C31),Odlingsplan!$F31))</f>
        <v>#N/A</v>
      </c>
      <c r="O31" s="15" t="e" cm="1">
        <f t="array" ref="O31">INDEX(Grunddata!$I$3:$I$49,MATCH(Odlingsplan!$B31,Grunddata!$C$3:$C$49,0),0)*(IF(Odlingsplan!$F31=0,(Odlingsplan!$H31/1000*Odlingsplan!$C31),(Odlingsplan!H31/Odlingsplan!D31*Odlingsplan!F31)))</f>
        <v>#N/A</v>
      </c>
      <c r="P31" s="15" t="e" cm="1">
        <f t="array" ref="P31">INDEX(Grunddata!$J$3:$J$49,MATCH(Odlingsplan!$B31,Grunddata!$C$3:$C$49,0),0)*(IF(Odlingsplan!$F31=0,(Odlingsplan!$H31/1000*Odlingsplan!$C31),(Odlingsplan!H31/Odlingsplan!D31*Odlingsplan!F31)))</f>
        <v>#N/A</v>
      </c>
      <c r="Q31" s="15" t="e" cm="1">
        <f t="array" ref="Q31">INDEX(Grunddata!$K$3:$K$49,MATCH(Odlingsplan!$B31,Grunddata!$C$3:$C$49,0),0)*(IF(Odlingsplan!$F31=0,(Odlingsplan!$H31/1000*Odlingsplan!$C31),(Odlingsplan!H31/Odlingsplan!D31*Odlingsplan!F31)))</f>
        <v>#N/A</v>
      </c>
    </row>
    <row r="32" spans="1:23" x14ac:dyDescent="0.3">
      <c r="A32" t="e" cm="1">
        <f t="array" ref="A32">(INDEX(Kvävenedfall!C$5:C$296,MATCH(Odlingsplan!$B$7,Kvävenedfall!B$5:B$296,0),0))*Odlingsplan!C32/10</f>
        <v>#N/A</v>
      </c>
      <c r="B32" cm="1">
        <f t="array" ref="B32">(INDEX(Grunddata!$P$3:$P$87,MATCH(Odlingsplan!L32,Grunddata!$O$3:$O$87,0),0))*Odlingsplan!M32</f>
        <v>0</v>
      </c>
      <c r="C32" cm="1">
        <f t="array" ref="C32">(INDEX(Grunddata!$Q$3:$Q$87,MATCH(Odlingsplan!L32,Grunddata!$O$3:$O$87,0),0))*Odlingsplan!M32</f>
        <v>0</v>
      </c>
      <c r="D32" cm="1">
        <f t="array" ref="D32">(INDEX(Grunddata!$R$3:$R$87,MATCH(Odlingsplan!L32,Grunddata!$O$3:$O$87,0),0))*Odlingsplan!M32</f>
        <v>0</v>
      </c>
      <c r="E32" cm="1">
        <f t="array" ref="E32">(INDEX(Grunddata!$P$3:$P$87,MATCH(Odlingsplan!N32,Grunddata!$O$3:$O$87,0),0))*Odlingsplan!O32</f>
        <v>0</v>
      </c>
      <c r="F32" cm="1">
        <f t="array" ref="F32">(INDEX(Grunddata!$Q$3:$Q$87,MATCH(Odlingsplan!N32,Grunddata!$O$3:$O$87,0),0))*Odlingsplan!O32</f>
        <v>0</v>
      </c>
      <c r="G32" cm="1">
        <f t="array" ref="G32">(INDEX(Grunddata!$R$3:$R$87,MATCH(Odlingsplan!N32,Grunddata!$O$3:$O$87,0),0))*Odlingsplan!O32</f>
        <v>0</v>
      </c>
      <c r="H32" cm="1">
        <f t="array" ref="H32">(INDEX(Grunddata!$P$3:$P$87,MATCH(Odlingsplan!P32,Grunddata!$O$3:$O$87,0),0))*Odlingsplan!Q32</f>
        <v>0</v>
      </c>
      <c r="I32" cm="1">
        <f t="array" ref="I32">(INDEX(Grunddata!$Q$3:$Q$87,MATCH(Odlingsplan!P32,Grunddata!$O$3:$O$87,0),0))*Odlingsplan!Q32</f>
        <v>0</v>
      </c>
      <c r="J32" cm="1">
        <f t="array" ref="J32">(INDEX(Grunddata!$R$3:$R$87,MATCH(Odlingsplan!P32,Grunddata!$O$3:$O$87,0),0))*Odlingsplan!Q32</f>
        <v>0</v>
      </c>
      <c r="L32" s="15" t="e" cm="1">
        <f t="array" ref="L32">INDEX(Grunddata!$F$3:$F$49,MATCH(Odlingsplan!$B32,Grunddata!$C$3:$C$49,0),0)*(IF(Odlingsplan!$F32=0,(Odlingsplan!$D32/1000*Odlingsplan!$C32),Odlingsplan!$F32))</f>
        <v>#N/A</v>
      </c>
      <c r="M32" s="15" t="e" cm="1">
        <f t="array" ref="M32">INDEX(Grunddata!$G$3:$G$49,MATCH(Odlingsplan!$B32,Grunddata!$C$3:$C$49,0),0)*(IF(Odlingsplan!$F32=0,(Odlingsplan!$D32/1000*Odlingsplan!$C32),Odlingsplan!$F32))</f>
        <v>#N/A</v>
      </c>
      <c r="N32" s="15" t="e" cm="1">
        <f t="array" ref="N32">INDEX(Grunddata!$H$3:$H$49,MATCH(Odlingsplan!$B32,Grunddata!$C$3:$C$49,0),0)*(IF(Odlingsplan!$F32=0,(Odlingsplan!$D32/1000*Odlingsplan!$C32),Odlingsplan!$F32))</f>
        <v>#N/A</v>
      </c>
      <c r="O32" s="15" t="e" cm="1">
        <f t="array" ref="O32">INDEX(Grunddata!$I$3:$I$49,MATCH(Odlingsplan!$B32,Grunddata!$C$3:$C$49,0),0)*(IF(Odlingsplan!$F32=0,(Odlingsplan!$H32/1000*Odlingsplan!$C32),(Odlingsplan!H32/Odlingsplan!D32*Odlingsplan!F32)))</f>
        <v>#N/A</v>
      </c>
      <c r="P32" s="15" t="e" cm="1">
        <f t="array" ref="P32">INDEX(Grunddata!$J$3:$J$49,MATCH(Odlingsplan!$B32,Grunddata!$C$3:$C$49,0),0)*(IF(Odlingsplan!$F32=0,(Odlingsplan!$H32/1000*Odlingsplan!$C32),(Odlingsplan!H32/Odlingsplan!D32*Odlingsplan!F32)))</f>
        <v>#N/A</v>
      </c>
      <c r="Q32" s="15" t="e" cm="1">
        <f t="array" ref="Q32">INDEX(Grunddata!$K$3:$K$49,MATCH(Odlingsplan!$B32,Grunddata!$C$3:$C$49,0),0)*(IF(Odlingsplan!$F32=0,(Odlingsplan!$H32/1000*Odlingsplan!$C32),(Odlingsplan!H32/Odlingsplan!D32*Odlingsplan!F32)))</f>
        <v>#N/A</v>
      </c>
    </row>
    <row r="33" spans="1:17" x14ac:dyDescent="0.3">
      <c r="A33" t="e" cm="1">
        <f t="array" ref="A33">(INDEX(Kvävenedfall!C$5:C$296,MATCH(Odlingsplan!$B$7,Kvävenedfall!B$5:B$296,0),0))*Odlingsplan!C33/10</f>
        <v>#N/A</v>
      </c>
      <c r="B33" cm="1">
        <f t="array" ref="B33">(INDEX(Grunddata!$P$3:$P$87,MATCH(Odlingsplan!L33,Grunddata!$O$3:$O$87,0),0))*Odlingsplan!M33</f>
        <v>0</v>
      </c>
      <c r="C33" cm="1">
        <f t="array" ref="C33">(INDEX(Grunddata!$Q$3:$Q$87,MATCH(Odlingsplan!L33,Grunddata!$O$3:$O$87,0),0))*Odlingsplan!M33</f>
        <v>0</v>
      </c>
      <c r="D33" cm="1">
        <f t="array" ref="D33">(INDEX(Grunddata!$R$3:$R$87,MATCH(Odlingsplan!L33,Grunddata!$O$3:$O$87,0),0))*Odlingsplan!M33</f>
        <v>0</v>
      </c>
      <c r="E33" cm="1">
        <f t="array" ref="E33">(INDEX(Grunddata!$P$3:$P$87,MATCH(Odlingsplan!N33,Grunddata!$O$3:$O$87,0),0))*Odlingsplan!O33</f>
        <v>0</v>
      </c>
      <c r="F33" cm="1">
        <f t="array" ref="F33">(INDEX(Grunddata!$Q$3:$Q$87,MATCH(Odlingsplan!N33,Grunddata!$O$3:$O$87,0),0))*Odlingsplan!O33</f>
        <v>0</v>
      </c>
      <c r="G33" cm="1">
        <f t="array" ref="G33">(INDEX(Grunddata!$R$3:$R$87,MATCH(Odlingsplan!N33,Grunddata!$O$3:$O$87,0),0))*Odlingsplan!O33</f>
        <v>0</v>
      </c>
      <c r="H33" cm="1">
        <f t="array" ref="H33">(INDEX(Grunddata!$P$3:$P$87,MATCH(Odlingsplan!P33,Grunddata!$O$3:$O$87,0),0))*Odlingsplan!Q33</f>
        <v>0</v>
      </c>
      <c r="I33" cm="1">
        <f t="array" ref="I33">(INDEX(Grunddata!$Q$3:$Q$87,MATCH(Odlingsplan!P33,Grunddata!$O$3:$O$87,0),0))*Odlingsplan!Q33</f>
        <v>0</v>
      </c>
      <c r="J33" cm="1">
        <f t="array" ref="J33">(INDEX(Grunddata!$R$3:$R$87,MATCH(Odlingsplan!P33,Grunddata!$O$3:$O$87,0),0))*Odlingsplan!Q33</f>
        <v>0</v>
      </c>
      <c r="L33" s="15" t="e" cm="1">
        <f t="array" ref="L33">INDEX(Grunddata!$F$3:$F$49,MATCH(Odlingsplan!$B33,Grunddata!$C$3:$C$49,0),0)*(IF(Odlingsplan!$F33=0,(Odlingsplan!$D33/1000*Odlingsplan!$C33),Odlingsplan!$F33))</f>
        <v>#N/A</v>
      </c>
      <c r="M33" s="15" t="e" cm="1">
        <f t="array" ref="M33">INDEX(Grunddata!$G$3:$G$49,MATCH(Odlingsplan!$B33,Grunddata!$C$3:$C$49,0),0)*(IF(Odlingsplan!$F33=0,(Odlingsplan!$D33/1000*Odlingsplan!$C33),Odlingsplan!$F33))</f>
        <v>#N/A</v>
      </c>
      <c r="N33" s="15" t="e" cm="1">
        <f t="array" ref="N33">INDEX(Grunddata!$H$3:$H$49,MATCH(Odlingsplan!$B33,Grunddata!$C$3:$C$49,0),0)*(IF(Odlingsplan!$F33=0,(Odlingsplan!$D33/1000*Odlingsplan!$C33),Odlingsplan!$F33))</f>
        <v>#N/A</v>
      </c>
      <c r="O33" s="15" t="e" cm="1">
        <f t="array" ref="O33">INDEX(Grunddata!$I$3:$I$49,MATCH(Odlingsplan!$B33,Grunddata!$C$3:$C$49,0),0)*(IF(Odlingsplan!$F33=0,(Odlingsplan!$H33/1000*Odlingsplan!$C33),(Odlingsplan!H33/Odlingsplan!D33*Odlingsplan!F33)))</f>
        <v>#N/A</v>
      </c>
      <c r="P33" s="15" t="e" cm="1">
        <f t="array" ref="P33">INDEX(Grunddata!$J$3:$J$49,MATCH(Odlingsplan!$B33,Grunddata!$C$3:$C$49,0),0)*(IF(Odlingsplan!$F33=0,(Odlingsplan!$H33/1000*Odlingsplan!$C33),(Odlingsplan!H33/Odlingsplan!D33*Odlingsplan!F33)))</f>
        <v>#N/A</v>
      </c>
      <c r="Q33" s="15" t="e" cm="1">
        <f t="array" ref="Q33">INDEX(Grunddata!$K$3:$K$49,MATCH(Odlingsplan!$B33,Grunddata!$C$3:$C$49,0),0)*(IF(Odlingsplan!$F33=0,(Odlingsplan!$H33/1000*Odlingsplan!$C33),(Odlingsplan!H33/Odlingsplan!D33*Odlingsplan!F33)))</f>
        <v>#N/A</v>
      </c>
    </row>
    <row r="34" spans="1:17" x14ac:dyDescent="0.3">
      <c r="A34" t="e" cm="1">
        <f t="array" ref="A34">(INDEX(Kvävenedfall!C$5:C$296,MATCH(Odlingsplan!$B$7,Kvävenedfall!B$5:B$296,0),0))*Odlingsplan!C34/10</f>
        <v>#N/A</v>
      </c>
      <c r="B34" cm="1">
        <f t="array" ref="B34">(INDEX(Grunddata!$P$3:$P$87,MATCH(Odlingsplan!L34,Grunddata!$O$3:$O$87,0),0))*Odlingsplan!M34</f>
        <v>0</v>
      </c>
      <c r="C34" cm="1">
        <f t="array" ref="C34">(INDEX(Grunddata!$Q$3:$Q$87,MATCH(Odlingsplan!L34,Grunddata!$O$3:$O$87,0),0))*Odlingsplan!M34</f>
        <v>0</v>
      </c>
      <c r="D34" cm="1">
        <f t="array" ref="D34">(INDEX(Grunddata!$R$3:$R$87,MATCH(Odlingsplan!L34,Grunddata!$O$3:$O$87,0),0))*Odlingsplan!M34</f>
        <v>0</v>
      </c>
      <c r="E34" cm="1">
        <f t="array" ref="E34">(INDEX(Grunddata!$P$3:$P$87,MATCH(Odlingsplan!N34,Grunddata!$O$3:$O$87,0),0))*Odlingsplan!O34</f>
        <v>0</v>
      </c>
      <c r="F34" cm="1">
        <f t="array" ref="F34">(INDEX(Grunddata!$Q$3:$Q$87,MATCH(Odlingsplan!N34,Grunddata!$O$3:$O$87,0),0))*Odlingsplan!O34</f>
        <v>0</v>
      </c>
      <c r="G34" cm="1">
        <f t="array" ref="G34">(INDEX(Grunddata!$R$3:$R$87,MATCH(Odlingsplan!N34,Grunddata!$O$3:$O$87,0),0))*Odlingsplan!O34</f>
        <v>0</v>
      </c>
      <c r="H34" cm="1">
        <f t="array" ref="H34">(INDEX(Grunddata!$P$3:$P$87,MATCH(Odlingsplan!P34,Grunddata!$O$3:$O$87,0),0))*Odlingsplan!Q34</f>
        <v>0</v>
      </c>
      <c r="I34" cm="1">
        <f t="array" ref="I34">(INDEX(Grunddata!$Q$3:$Q$87,MATCH(Odlingsplan!P34,Grunddata!$O$3:$O$87,0),0))*Odlingsplan!Q34</f>
        <v>0</v>
      </c>
      <c r="J34" cm="1">
        <f t="array" ref="J34">(INDEX(Grunddata!$R$3:$R$87,MATCH(Odlingsplan!P34,Grunddata!$O$3:$O$87,0),0))*Odlingsplan!Q34</f>
        <v>0</v>
      </c>
      <c r="L34" s="15" t="e" cm="1">
        <f t="array" ref="L34">INDEX(Grunddata!$F$3:$F$49,MATCH(Odlingsplan!$B34,Grunddata!$C$3:$C$49,0),0)*(IF(Odlingsplan!$F34=0,(Odlingsplan!$D34/1000*Odlingsplan!$C34),Odlingsplan!$F34))</f>
        <v>#N/A</v>
      </c>
      <c r="M34" s="15" t="e" cm="1">
        <f t="array" ref="M34">INDEX(Grunddata!$G$3:$G$49,MATCH(Odlingsplan!$B34,Grunddata!$C$3:$C$49,0),0)*(IF(Odlingsplan!$F34=0,(Odlingsplan!$D34/1000*Odlingsplan!$C34),Odlingsplan!$F34))</f>
        <v>#N/A</v>
      </c>
      <c r="N34" s="15" t="e" cm="1">
        <f t="array" ref="N34">INDEX(Grunddata!$H$3:$H$49,MATCH(Odlingsplan!$B34,Grunddata!$C$3:$C$49,0),0)*(IF(Odlingsplan!$F34=0,(Odlingsplan!$D34/1000*Odlingsplan!$C34),Odlingsplan!$F34))</f>
        <v>#N/A</v>
      </c>
      <c r="O34" s="15" t="e" cm="1">
        <f t="array" ref="O34">INDEX(Grunddata!$I$3:$I$49,MATCH(Odlingsplan!$B34,Grunddata!$C$3:$C$49,0),0)*(IF(Odlingsplan!$F34=0,(Odlingsplan!$H34/1000*Odlingsplan!$C34),(Odlingsplan!H34/Odlingsplan!D34*Odlingsplan!F34)))</f>
        <v>#N/A</v>
      </c>
      <c r="P34" s="15" t="e" cm="1">
        <f t="array" ref="P34">INDEX(Grunddata!$J$3:$J$49,MATCH(Odlingsplan!$B34,Grunddata!$C$3:$C$49,0),0)*(IF(Odlingsplan!$F34=0,(Odlingsplan!$H34/1000*Odlingsplan!$C34),(Odlingsplan!H34/Odlingsplan!D34*Odlingsplan!F34)))</f>
        <v>#N/A</v>
      </c>
      <c r="Q34" s="15" t="e" cm="1">
        <f t="array" ref="Q34">INDEX(Grunddata!$K$3:$K$49,MATCH(Odlingsplan!$B34,Grunddata!$C$3:$C$49,0),0)*(IF(Odlingsplan!$F34=0,(Odlingsplan!$H34/1000*Odlingsplan!$C34),(Odlingsplan!H34/Odlingsplan!D34*Odlingsplan!F34)))</f>
        <v>#N/A</v>
      </c>
    </row>
    <row r="35" spans="1:17" x14ac:dyDescent="0.3">
      <c r="A35" t="e" cm="1">
        <f t="array" ref="A35">(INDEX(Kvävenedfall!C$5:C$296,MATCH(Odlingsplan!$B$7,Kvävenedfall!B$5:B$296,0),0))*Odlingsplan!C35/10</f>
        <v>#N/A</v>
      </c>
      <c r="B35" cm="1">
        <f t="array" ref="B35">(INDEX(Grunddata!$P$3:$P$87,MATCH(Odlingsplan!L35,Grunddata!$O$3:$O$87,0),0))*Odlingsplan!M35</f>
        <v>0</v>
      </c>
      <c r="C35" cm="1">
        <f t="array" ref="C35">(INDEX(Grunddata!$Q$3:$Q$87,MATCH(Odlingsplan!L35,Grunddata!$O$3:$O$87,0),0))*Odlingsplan!M35</f>
        <v>0</v>
      </c>
      <c r="D35" cm="1">
        <f t="array" ref="D35">(INDEX(Grunddata!$R$3:$R$87,MATCH(Odlingsplan!L35,Grunddata!$O$3:$O$87,0),0))*Odlingsplan!M35</f>
        <v>0</v>
      </c>
      <c r="E35" cm="1">
        <f t="array" ref="E35">(INDEX(Grunddata!$P$3:$P$87,MATCH(Odlingsplan!N35,Grunddata!$O$3:$O$87,0),0))*Odlingsplan!O35</f>
        <v>0</v>
      </c>
      <c r="F35" cm="1">
        <f t="array" ref="F35">(INDEX(Grunddata!$Q$3:$Q$87,MATCH(Odlingsplan!N35,Grunddata!$O$3:$O$87,0),0))*Odlingsplan!O35</f>
        <v>0</v>
      </c>
      <c r="G35" cm="1">
        <f t="array" ref="G35">(INDEX(Grunddata!$R$3:$R$87,MATCH(Odlingsplan!N35,Grunddata!$O$3:$O$87,0),0))*Odlingsplan!O35</f>
        <v>0</v>
      </c>
      <c r="H35" cm="1">
        <f t="array" ref="H35">(INDEX(Grunddata!$P$3:$P$87,MATCH(Odlingsplan!P35,Grunddata!$O$3:$O$87,0),0))*Odlingsplan!Q35</f>
        <v>0</v>
      </c>
      <c r="I35" cm="1">
        <f t="array" ref="I35">(INDEX(Grunddata!$Q$3:$Q$87,MATCH(Odlingsplan!P35,Grunddata!$O$3:$O$87,0),0))*Odlingsplan!Q35</f>
        <v>0</v>
      </c>
      <c r="J35" cm="1">
        <f t="array" ref="J35">(INDEX(Grunddata!$R$3:$R$87,MATCH(Odlingsplan!P35,Grunddata!$O$3:$O$87,0),0))*Odlingsplan!Q35</f>
        <v>0</v>
      </c>
      <c r="L35" s="15" t="e" cm="1">
        <f t="array" ref="L35">INDEX(Grunddata!$F$3:$F$49,MATCH(Odlingsplan!$B35,Grunddata!$C$3:$C$49,0),0)*(IF(Odlingsplan!$F35=0,(Odlingsplan!$D35/1000*Odlingsplan!$C35),Odlingsplan!$F35))</f>
        <v>#N/A</v>
      </c>
      <c r="M35" s="15" t="e" cm="1">
        <f t="array" ref="M35">INDEX(Grunddata!$G$3:$G$49,MATCH(Odlingsplan!$B35,Grunddata!$C$3:$C$49,0),0)*(IF(Odlingsplan!$F35=0,(Odlingsplan!$D35/1000*Odlingsplan!$C35),Odlingsplan!$F35))</f>
        <v>#N/A</v>
      </c>
      <c r="N35" s="15" t="e" cm="1">
        <f t="array" ref="N35">INDEX(Grunddata!$H$3:$H$49,MATCH(Odlingsplan!$B35,Grunddata!$C$3:$C$49,0),0)*(IF(Odlingsplan!$F35=0,(Odlingsplan!$D35/1000*Odlingsplan!$C35),Odlingsplan!$F35))</f>
        <v>#N/A</v>
      </c>
      <c r="O35" s="15" t="e" cm="1">
        <f t="array" ref="O35">INDEX(Grunddata!$I$3:$I$49,MATCH(Odlingsplan!$B35,Grunddata!$C$3:$C$49,0),0)*(IF(Odlingsplan!$F35=0,(Odlingsplan!$H35/1000*Odlingsplan!$C35),(Odlingsplan!H35/Odlingsplan!D35*Odlingsplan!F35)))</f>
        <v>#N/A</v>
      </c>
      <c r="P35" s="15" t="e" cm="1">
        <f t="array" ref="P35">INDEX(Grunddata!$J$3:$J$49,MATCH(Odlingsplan!$B35,Grunddata!$C$3:$C$49,0),0)*(IF(Odlingsplan!$F35=0,(Odlingsplan!$H35/1000*Odlingsplan!$C35),(Odlingsplan!H35/Odlingsplan!D35*Odlingsplan!F35)))</f>
        <v>#N/A</v>
      </c>
      <c r="Q35" s="15" t="e" cm="1">
        <f t="array" ref="Q35">INDEX(Grunddata!$K$3:$K$49,MATCH(Odlingsplan!$B35,Grunddata!$C$3:$C$49,0),0)*(IF(Odlingsplan!$F35=0,(Odlingsplan!$H35/1000*Odlingsplan!$C35),(Odlingsplan!H35/Odlingsplan!D35*Odlingsplan!F35)))</f>
        <v>#N/A</v>
      </c>
    </row>
    <row r="36" spans="1:17" x14ac:dyDescent="0.3">
      <c r="A36" t="e" cm="1">
        <f t="array" ref="A36">(INDEX(Kvävenedfall!C$5:C$296,MATCH(Odlingsplan!$B$7,Kvävenedfall!B$5:B$296,0),0))*Odlingsplan!C36/10</f>
        <v>#N/A</v>
      </c>
      <c r="B36" cm="1">
        <f t="array" ref="B36">(INDEX(Grunddata!$P$3:$P$87,MATCH(Odlingsplan!L36,Grunddata!$O$3:$O$87,0),0))*Odlingsplan!M36</f>
        <v>0</v>
      </c>
      <c r="C36" cm="1">
        <f t="array" ref="C36">(INDEX(Grunddata!$Q$3:$Q$87,MATCH(Odlingsplan!L36,Grunddata!$O$3:$O$87,0),0))*Odlingsplan!M36</f>
        <v>0</v>
      </c>
      <c r="D36" cm="1">
        <f t="array" ref="D36">(INDEX(Grunddata!$R$3:$R$87,MATCH(Odlingsplan!L36,Grunddata!$O$3:$O$87,0),0))*Odlingsplan!M36</f>
        <v>0</v>
      </c>
      <c r="E36" cm="1">
        <f t="array" ref="E36">(INDEX(Grunddata!$P$3:$P$87,MATCH(Odlingsplan!N36,Grunddata!$O$3:$O$87,0),0))*Odlingsplan!O36</f>
        <v>0</v>
      </c>
      <c r="F36" cm="1">
        <f t="array" ref="F36">(INDEX(Grunddata!$Q$3:$Q$87,MATCH(Odlingsplan!N36,Grunddata!$O$3:$O$87,0),0))*Odlingsplan!O36</f>
        <v>0</v>
      </c>
      <c r="G36" cm="1">
        <f t="array" ref="G36">(INDEX(Grunddata!$R$3:$R$87,MATCH(Odlingsplan!N36,Grunddata!$O$3:$O$87,0),0))*Odlingsplan!O36</f>
        <v>0</v>
      </c>
      <c r="H36" cm="1">
        <f t="array" ref="H36">(INDEX(Grunddata!$P$3:$P$87,MATCH(Odlingsplan!P36,Grunddata!$O$3:$O$87,0),0))*Odlingsplan!Q36</f>
        <v>0</v>
      </c>
      <c r="I36" cm="1">
        <f t="array" ref="I36">(INDEX(Grunddata!$Q$3:$Q$87,MATCH(Odlingsplan!P36,Grunddata!$O$3:$O$87,0),0))*Odlingsplan!Q36</f>
        <v>0</v>
      </c>
      <c r="J36" cm="1">
        <f t="array" ref="J36">(INDEX(Grunddata!$R$3:$R$87,MATCH(Odlingsplan!P36,Grunddata!$O$3:$O$87,0),0))*Odlingsplan!Q36</f>
        <v>0</v>
      </c>
      <c r="L36" s="15" t="e" cm="1">
        <f t="array" ref="L36">INDEX(Grunddata!$F$3:$F$49,MATCH(Odlingsplan!$B36,Grunddata!$C$3:$C$49,0),0)*(IF(Odlingsplan!$F36=0,(Odlingsplan!$D36/1000*Odlingsplan!$C36),Odlingsplan!$F36))</f>
        <v>#N/A</v>
      </c>
      <c r="M36" s="15" t="e" cm="1">
        <f t="array" ref="M36">INDEX(Grunddata!$G$3:$G$49,MATCH(Odlingsplan!$B36,Grunddata!$C$3:$C$49,0),0)*(IF(Odlingsplan!$F36=0,(Odlingsplan!$D36/1000*Odlingsplan!$C36),Odlingsplan!$F36))</f>
        <v>#N/A</v>
      </c>
      <c r="N36" s="15" t="e" cm="1">
        <f t="array" ref="N36">INDEX(Grunddata!$H$3:$H$49,MATCH(Odlingsplan!$B36,Grunddata!$C$3:$C$49,0),0)*(IF(Odlingsplan!$F36=0,(Odlingsplan!$D36/1000*Odlingsplan!$C36),Odlingsplan!$F36))</f>
        <v>#N/A</v>
      </c>
      <c r="O36" s="15" t="e" cm="1">
        <f t="array" ref="O36">INDEX(Grunddata!$I$3:$I$49,MATCH(Odlingsplan!$B36,Grunddata!$C$3:$C$49,0),0)*(IF(Odlingsplan!$F36=0,(Odlingsplan!$H36/1000*Odlingsplan!$C36),(Odlingsplan!H36/Odlingsplan!D36*Odlingsplan!F36)))</f>
        <v>#N/A</v>
      </c>
      <c r="P36" s="15" t="e" cm="1">
        <f t="array" ref="P36">INDEX(Grunddata!$J$3:$J$49,MATCH(Odlingsplan!$B36,Grunddata!$C$3:$C$49,0),0)*(IF(Odlingsplan!$F36=0,(Odlingsplan!$H36/1000*Odlingsplan!$C36),(Odlingsplan!H36/Odlingsplan!D36*Odlingsplan!F36)))</f>
        <v>#N/A</v>
      </c>
      <c r="Q36" s="15" t="e" cm="1">
        <f t="array" ref="Q36">INDEX(Grunddata!$K$3:$K$49,MATCH(Odlingsplan!$B36,Grunddata!$C$3:$C$49,0),0)*(IF(Odlingsplan!$F36=0,(Odlingsplan!$H36/1000*Odlingsplan!$C36),(Odlingsplan!H36/Odlingsplan!D36*Odlingsplan!F36)))</f>
        <v>#N/A</v>
      </c>
    </row>
    <row r="37" spans="1:17" x14ac:dyDescent="0.3">
      <c r="A37" t="e" cm="1">
        <f t="array" ref="A37">(INDEX(Kvävenedfall!C$5:C$296,MATCH(Odlingsplan!$B$7,Kvävenedfall!B$5:B$296,0),0))*Odlingsplan!C37/10</f>
        <v>#N/A</v>
      </c>
      <c r="B37" cm="1">
        <f t="array" ref="B37">(INDEX(Grunddata!$P$3:$P$87,MATCH(Odlingsplan!L37,Grunddata!$O$3:$O$87,0),0))*Odlingsplan!M37</f>
        <v>0</v>
      </c>
      <c r="C37" cm="1">
        <f t="array" ref="C37">(INDEX(Grunddata!$Q$3:$Q$87,MATCH(Odlingsplan!L37,Grunddata!$O$3:$O$87,0),0))*Odlingsplan!M37</f>
        <v>0</v>
      </c>
      <c r="D37" cm="1">
        <f t="array" ref="D37">(INDEX(Grunddata!$R$3:$R$87,MATCH(Odlingsplan!L37,Grunddata!$O$3:$O$87,0),0))*Odlingsplan!M37</f>
        <v>0</v>
      </c>
      <c r="E37" cm="1">
        <f t="array" ref="E37">(INDEX(Grunddata!$P$3:$P$87,MATCH(Odlingsplan!N37,Grunddata!$O$3:$O$87,0),0))*Odlingsplan!O37</f>
        <v>0</v>
      </c>
      <c r="F37" cm="1">
        <f t="array" ref="F37">(INDEX(Grunddata!$Q$3:$Q$87,MATCH(Odlingsplan!N37,Grunddata!$O$3:$O$87,0),0))*Odlingsplan!O37</f>
        <v>0</v>
      </c>
      <c r="G37" cm="1">
        <f t="array" ref="G37">(INDEX(Grunddata!$R$3:$R$87,MATCH(Odlingsplan!N37,Grunddata!$O$3:$O$87,0),0))*Odlingsplan!O37</f>
        <v>0</v>
      </c>
      <c r="H37" cm="1">
        <f t="array" ref="H37">(INDEX(Grunddata!$P$3:$P$87,MATCH(Odlingsplan!P37,Grunddata!$O$3:$O$87,0),0))*Odlingsplan!Q37</f>
        <v>0</v>
      </c>
      <c r="I37" cm="1">
        <f t="array" ref="I37">(INDEX(Grunddata!$Q$3:$Q$87,MATCH(Odlingsplan!P37,Grunddata!$O$3:$O$87,0),0))*Odlingsplan!Q37</f>
        <v>0</v>
      </c>
      <c r="J37" cm="1">
        <f t="array" ref="J37">(INDEX(Grunddata!$R$3:$R$87,MATCH(Odlingsplan!P37,Grunddata!$O$3:$O$87,0),0))*Odlingsplan!Q37</f>
        <v>0</v>
      </c>
      <c r="L37" s="15" t="e" cm="1">
        <f t="array" ref="L37">INDEX(Grunddata!$F$3:$F$49,MATCH(Odlingsplan!$B37,Grunddata!$C$3:$C$49,0),0)*(IF(Odlingsplan!$F37=0,(Odlingsplan!$D37/1000*Odlingsplan!$C37),Odlingsplan!$F37))</f>
        <v>#N/A</v>
      </c>
      <c r="M37" s="15" t="e" cm="1">
        <f t="array" ref="M37">INDEX(Grunddata!$G$3:$G$49,MATCH(Odlingsplan!$B37,Grunddata!$C$3:$C$49,0),0)*(IF(Odlingsplan!$F37=0,(Odlingsplan!$D37/1000*Odlingsplan!$C37),Odlingsplan!$F37))</f>
        <v>#N/A</v>
      </c>
      <c r="N37" s="15" t="e" cm="1">
        <f t="array" ref="N37">INDEX(Grunddata!$H$3:$H$49,MATCH(Odlingsplan!$B37,Grunddata!$C$3:$C$49,0),0)*(IF(Odlingsplan!$F37=0,(Odlingsplan!$D37/1000*Odlingsplan!$C37),Odlingsplan!$F37))</f>
        <v>#N/A</v>
      </c>
      <c r="O37" s="15" t="e" cm="1">
        <f t="array" ref="O37">INDEX(Grunddata!$I$3:$I$49,MATCH(Odlingsplan!$B37,Grunddata!$C$3:$C$49,0),0)*(IF(Odlingsplan!$F37=0,(Odlingsplan!$H37/1000*Odlingsplan!$C37),(Odlingsplan!H37/Odlingsplan!D37*Odlingsplan!F37)))</f>
        <v>#N/A</v>
      </c>
      <c r="P37" s="15" t="e" cm="1">
        <f t="array" ref="P37">INDEX(Grunddata!$J$3:$J$49,MATCH(Odlingsplan!$B37,Grunddata!$C$3:$C$49,0),0)*(IF(Odlingsplan!$F37=0,(Odlingsplan!$H37/1000*Odlingsplan!$C37),(Odlingsplan!H37/Odlingsplan!D37*Odlingsplan!F37)))</f>
        <v>#N/A</v>
      </c>
      <c r="Q37" s="15" t="e" cm="1">
        <f t="array" ref="Q37">INDEX(Grunddata!$K$3:$K$49,MATCH(Odlingsplan!$B37,Grunddata!$C$3:$C$49,0),0)*(IF(Odlingsplan!$F37=0,(Odlingsplan!$H37/1000*Odlingsplan!$C37),(Odlingsplan!H37/Odlingsplan!D37*Odlingsplan!F37)))</f>
        <v>#N/A</v>
      </c>
    </row>
    <row r="38" spans="1:17" x14ac:dyDescent="0.3">
      <c r="A38" t="e" cm="1">
        <f t="array" ref="A38">(INDEX(Kvävenedfall!C$5:C$296,MATCH(Odlingsplan!$B$7,Kvävenedfall!B$5:B$296,0),0))*Odlingsplan!C38/10</f>
        <v>#N/A</v>
      </c>
      <c r="B38" cm="1">
        <f t="array" ref="B38">(INDEX(Grunddata!$P$3:$P$87,MATCH(Odlingsplan!L38,Grunddata!$O$3:$O$87,0),0))*Odlingsplan!M38</f>
        <v>0</v>
      </c>
      <c r="C38" cm="1">
        <f t="array" ref="C38">(INDEX(Grunddata!$Q$3:$Q$87,MATCH(Odlingsplan!L38,Grunddata!$O$3:$O$87,0),0))*Odlingsplan!M38</f>
        <v>0</v>
      </c>
      <c r="D38" cm="1">
        <f t="array" ref="D38">(INDEX(Grunddata!$R$3:$R$87,MATCH(Odlingsplan!L38,Grunddata!$O$3:$O$87,0),0))*Odlingsplan!M38</f>
        <v>0</v>
      </c>
      <c r="E38" cm="1">
        <f t="array" ref="E38">(INDEX(Grunddata!$P$3:$P$87,MATCH(Odlingsplan!N38,Grunddata!$O$3:$O$87,0),0))*Odlingsplan!O38</f>
        <v>0</v>
      </c>
      <c r="F38" cm="1">
        <f t="array" ref="F38">(INDEX(Grunddata!$Q$3:$Q$87,MATCH(Odlingsplan!N38,Grunddata!$O$3:$O$87,0),0))*Odlingsplan!O38</f>
        <v>0</v>
      </c>
      <c r="G38" cm="1">
        <f t="array" ref="G38">(INDEX(Grunddata!$R$3:$R$87,MATCH(Odlingsplan!N38,Grunddata!$O$3:$O$87,0),0))*Odlingsplan!O38</f>
        <v>0</v>
      </c>
      <c r="H38" cm="1">
        <f t="array" ref="H38">(INDEX(Grunddata!$P$3:$P$87,MATCH(Odlingsplan!P38,Grunddata!$O$3:$O$87,0),0))*Odlingsplan!Q38</f>
        <v>0</v>
      </c>
      <c r="I38" cm="1">
        <f t="array" ref="I38">(INDEX(Grunddata!$Q$3:$Q$87,MATCH(Odlingsplan!P38,Grunddata!$O$3:$O$87,0),0))*Odlingsplan!Q38</f>
        <v>0</v>
      </c>
      <c r="J38" cm="1">
        <f t="array" ref="J38">(INDEX(Grunddata!$R$3:$R$87,MATCH(Odlingsplan!P38,Grunddata!$O$3:$O$87,0),0))*Odlingsplan!Q38</f>
        <v>0</v>
      </c>
      <c r="L38" s="15" t="e" cm="1">
        <f t="array" ref="L38">INDEX(Grunddata!$F$3:$F$49,MATCH(Odlingsplan!$B38,Grunddata!$C$3:$C$49,0),0)*(IF(Odlingsplan!$F38=0,(Odlingsplan!$D38/1000*Odlingsplan!$C38),Odlingsplan!$F38))</f>
        <v>#N/A</v>
      </c>
      <c r="M38" s="15" t="e" cm="1">
        <f t="array" ref="M38">INDEX(Grunddata!$G$3:$G$49,MATCH(Odlingsplan!$B38,Grunddata!$C$3:$C$49,0),0)*(IF(Odlingsplan!$F38=0,(Odlingsplan!$D38/1000*Odlingsplan!$C38),Odlingsplan!$F38))</f>
        <v>#N/A</v>
      </c>
      <c r="N38" s="15" t="e" cm="1">
        <f t="array" ref="N38">INDEX(Grunddata!$H$3:$H$49,MATCH(Odlingsplan!$B38,Grunddata!$C$3:$C$49,0),0)*(IF(Odlingsplan!$F38=0,(Odlingsplan!$D38/1000*Odlingsplan!$C38),Odlingsplan!$F38))</f>
        <v>#N/A</v>
      </c>
      <c r="O38" s="15" t="e" cm="1">
        <f t="array" ref="O38">INDEX(Grunddata!$I$3:$I$49,MATCH(Odlingsplan!$B38,Grunddata!$C$3:$C$49,0),0)*(IF(Odlingsplan!$F38=0,(Odlingsplan!$H38/1000*Odlingsplan!$C38),(Odlingsplan!H38/Odlingsplan!D38*Odlingsplan!F38)))</f>
        <v>#N/A</v>
      </c>
      <c r="P38" s="15" t="e" cm="1">
        <f t="array" ref="P38">INDEX(Grunddata!$J$3:$J$49,MATCH(Odlingsplan!$B38,Grunddata!$C$3:$C$49,0),0)*(IF(Odlingsplan!$F38=0,(Odlingsplan!$H38/1000*Odlingsplan!$C38),(Odlingsplan!H38/Odlingsplan!D38*Odlingsplan!F38)))</f>
        <v>#N/A</v>
      </c>
      <c r="Q38" s="15" t="e" cm="1">
        <f t="array" ref="Q38">INDEX(Grunddata!$K$3:$K$49,MATCH(Odlingsplan!$B38,Grunddata!$C$3:$C$49,0),0)*(IF(Odlingsplan!$F38=0,(Odlingsplan!$H38/1000*Odlingsplan!$C38),(Odlingsplan!H38/Odlingsplan!D38*Odlingsplan!F38)))</f>
        <v>#N/A</v>
      </c>
    </row>
    <row r="39" spans="1:17" x14ac:dyDescent="0.3">
      <c r="A39" t="e" cm="1">
        <f t="array" ref="A39">(INDEX(Kvävenedfall!C$5:C$296,MATCH(Odlingsplan!$B$7,Kvävenedfall!B$5:B$296,0),0))*Odlingsplan!C39/10</f>
        <v>#N/A</v>
      </c>
      <c r="B39" cm="1">
        <f t="array" ref="B39">(INDEX(Grunddata!$P$3:$P$87,MATCH(Odlingsplan!L39,Grunddata!$O$3:$O$87,0),0))*Odlingsplan!M39</f>
        <v>0</v>
      </c>
      <c r="C39" cm="1">
        <f t="array" ref="C39">(INDEX(Grunddata!$Q$3:$Q$87,MATCH(Odlingsplan!L39,Grunddata!$O$3:$O$87,0),0))*Odlingsplan!M39</f>
        <v>0</v>
      </c>
      <c r="D39" cm="1">
        <f t="array" ref="D39">(INDEX(Grunddata!$R$3:$R$87,MATCH(Odlingsplan!L39,Grunddata!$O$3:$O$87,0),0))*Odlingsplan!M39</f>
        <v>0</v>
      </c>
      <c r="E39" cm="1">
        <f t="array" ref="E39">(INDEX(Grunddata!$P$3:$P$87,MATCH(Odlingsplan!N39,Grunddata!$O$3:$O$87,0),0))*Odlingsplan!O39</f>
        <v>0</v>
      </c>
      <c r="F39" cm="1">
        <f t="array" ref="F39">(INDEX(Grunddata!$Q$3:$Q$87,MATCH(Odlingsplan!N39,Grunddata!$O$3:$O$87,0),0))*Odlingsplan!O39</f>
        <v>0</v>
      </c>
      <c r="G39" cm="1">
        <f t="array" ref="G39">(INDEX(Grunddata!$R$3:$R$87,MATCH(Odlingsplan!N39,Grunddata!$O$3:$O$87,0),0))*Odlingsplan!O39</f>
        <v>0</v>
      </c>
      <c r="H39" cm="1">
        <f t="array" ref="H39">(INDEX(Grunddata!$P$3:$P$87,MATCH(Odlingsplan!P39,Grunddata!$O$3:$O$87,0),0))*Odlingsplan!Q39</f>
        <v>0</v>
      </c>
      <c r="I39" cm="1">
        <f t="array" ref="I39">(INDEX(Grunddata!$Q$3:$Q$87,MATCH(Odlingsplan!P39,Grunddata!$O$3:$O$87,0),0))*Odlingsplan!Q39</f>
        <v>0</v>
      </c>
      <c r="J39" cm="1">
        <f t="array" ref="J39">(INDEX(Grunddata!$R$3:$R$87,MATCH(Odlingsplan!P39,Grunddata!$O$3:$O$87,0),0))*Odlingsplan!Q39</f>
        <v>0</v>
      </c>
      <c r="L39" s="15" t="e" cm="1">
        <f t="array" ref="L39">INDEX(Grunddata!$F$3:$F$49,MATCH(Odlingsplan!$B39,Grunddata!$C$3:$C$49,0),0)*(IF(Odlingsplan!$F39=0,(Odlingsplan!$D39/1000*Odlingsplan!$C39),Odlingsplan!$F39))</f>
        <v>#N/A</v>
      </c>
      <c r="M39" s="15" t="e" cm="1">
        <f t="array" ref="M39">INDEX(Grunddata!$G$3:$G$49,MATCH(Odlingsplan!$B39,Grunddata!$C$3:$C$49,0),0)*(IF(Odlingsplan!$F39=0,(Odlingsplan!$D39/1000*Odlingsplan!$C39),Odlingsplan!$F39))</f>
        <v>#N/A</v>
      </c>
      <c r="N39" s="15" t="e" cm="1">
        <f t="array" ref="N39">INDEX(Grunddata!$H$3:$H$49,MATCH(Odlingsplan!$B39,Grunddata!$C$3:$C$49,0),0)*(IF(Odlingsplan!$F39=0,(Odlingsplan!$D39/1000*Odlingsplan!$C39),Odlingsplan!$F39))</f>
        <v>#N/A</v>
      </c>
      <c r="O39" s="15" t="e" cm="1">
        <f t="array" ref="O39">INDEX(Grunddata!$I$3:$I$49,MATCH(Odlingsplan!$B39,Grunddata!$C$3:$C$49,0),0)*(IF(Odlingsplan!$F39=0,(Odlingsplan!$H39/1000*Odlingsplan!$C39),(Odlingsplan!H39/Odlingsplan!D39*Odlingsplan!F39)))</f>
        <v>#N/A</v>
      </c>
      <c r="P39" s="15" t="e" cm="1">
        <f t="array" ref="P39">INDEX(Grunddata!$J$3:$J$49,MATCH(Odlingsplan!$B39,Grunddata!$C$3:$C$49,0),0)*(IF(Odlingsplan!$F39=0,(Odlingsplan!$H39/1000*Odlingsplan!$C39),(Odlingsplan!H39/Odlingsplan!D39*Odlingsplan!F39)))</f>
        <v>#N/A</v>
      </c>
      <c r="Q39" s="15" t="e" cm="1">
        <f t="array" ref="Q39">INDEX(Grunddata!$K$3:$K$49,MATCH(Odlingsplan!$B39,Grunddata!$C$3:$C$49,0),0)*(IF(Odlingsplan!$F39=0,(Odlingsplan!$H39/1000*Odlingsplan!$C39),(Odlingsplan!H39/Odlingsplan!D39*Odlingsplan!F39)))</f>
        <v>#N/A</v>
      </c>
    </row>
    <row r="40" spans="1:17" x14ac:dyDescent="0.3">
      <c r="A40" t="e" cm="1">
        <f t="array" ref="A40">(INDEX(Kvävenedfall!C$5:C$296,MATCH(Odlingsplan!$B$7,Kvävenedfall!B$5:B$296,0),0))*Odlingsplan!C40/10</f>
        <v>#N/A</v>
      </c>
      <c r="B40" cm="1">
        <f t="array" ref="B40">(INDEX(Grunddata!$P$3:$P$87,MATCH(Odlingsplan!L40,Grunddata!$O$3:$O$87,0),0))*Odlingsplan!M40</f>
        <v>0</v>
      </c>
      <c r="C40" cm="1">
        <f t="array" ref="C40">(INDEX(Grunddata!$Q$3:$Q$87,MATCH(Odlingsplan!L40,Grunddata!$O$3:$O$87,0),0))*Odlingsplan!M40</f>
        <v>0</v>
      </c>
      <c r="D40" cm="1">
        <f t="array" ref="D40">(INDEX(Grunddata!$R$3:$R$87,MATCH(Odlingsplan!L40,Grunddata!$O$3:$O$87,0),0))*Odlingsplan!M40</f>
        <v>0</v>
      </c>
      <c r="E40" cm="1">
        <f t="array" ref="E40">(INDEX(Grunddata!$P$3:$P$87,MATCH(Odlingsplan!N40,Grunddata!$O$3:$O$87,0),0))*Odlingsplan!O40</f>
        <v>0</v>
      </c>
      <c r="F40" cm="1">
        <f t="array" ref="F40">(INDEX(Grunddata!$Q$3:$Q$87,MATCH(Odlingsplan!N40,Grunddata!$O$3:$O$87,0),0))*Odlingsplan!O40</f>
        <v>0</v>
      </c>
      <c r="G40" cm="1">
        <f t="array" ref="G40">(INDEX(Grunddata!$R$3:$R$87,MATCH(Odlingsplan!N40,Grunddata!$O$3:$O$87,0),0))*Odlingsplan!O40</f>
        <v>0</v>
      </c>
      <c r="H40" cm="1">
        <f t="array" ref="H40">(INDEX(Grunddata!$P$3:$P$87,MATCH(Odlingsplan!P40,Grunddata!$O$3:$O$87,0),0))*Odlingsplan!Q40</f>
        <v>0</v>
      </c>
      <c r="I40" cm="1">
        <f t="array" ref="I40">(INDEX(Grunddata!$Q$3:$Q$87,MATCH(Odlingsplan!P40,Grunddata!$O$3:$O$87,0),0))*Odlingsplan!Q40</f>
        <v>0</v>
      </c>
      <c r="J40" cm="1">
        <f t="array" ref="J40">(INDEX(Grunddata!$R$3:$R$87,MATCH(Odlingsplan!P40,Grunddata!$O$3:$O$87,0),0))*Odlingsplan!Q40</f>
        <v>0</v>
      </c>
      <c r="L40" s="15" t="e" cm="1">
        <f t="array" ref="L40">INDEX(Grunddata!$F$3:$F$49,MATCH(Odlingsplan!$B40,Grunddata!$C$3:$C$49,0),0)*(IF(Odlingsplan!$F40=0,(Odlingsplan!$D40/1000*Odlingsplan!$C40),Odlingsplan!$F40))</f>
        <v>#N/A</v>
      </c>
      <c r="M40" s="15" t="e" cm="1">
        <f t="array" ref="M40">INDEX(Grunddata!$G$3:$G$49,MATCH(Odlingsplan!$B40,Grunddata!$C$3:$C$49,0),0)*(IF(Odlingsplan!$F40=0,(Odlingsplan!$D40/1000*Odlingsplan!$C40),Odlingsplan!$F40))</f>
        <v>#N/A</v>
      </c>
      <c r="N40" s="15" t="e" cm="1">
        <f t="array" ref="N40">INDEX(Grunddata!$H$3:$H$49,MATCH(Odlingsplan!$B40,Grunddata!$C$3:$C$49,0),0)*(IF(Odlingsplan!$F40=0,(Odlingsplan!$D40/1000*Odlingsplan!$C40),Odlingsplan!$F40))</f>
        <v>#N/A</v>
      </c>
      <c r="O40" s="15" t="e" cm="1">
        <f t="array" ref="O40">INDEX(Grunddata!$I$3:$I$49,MATCH(Odlingsplan!$B40,Grunddata!$C$3:$C$49,0),0)*(IF(Odlingsplan!$F40=0,(Odlingsplan!$H40/1000*Odlingsplan!$C40),(Odlingsplan!H40/Odlingsplan!D40*Odlingsplan!F40)))</f>
        <v>#N/A</v>
      </c>
      <c r="P40" s="15" t="e" cm="1">
        <f t="array" ref="P40">INDEX(Grunddata!$J$3:$J$49,MATCH(Odlingsplan!$B40,Grunddata!$C$3:$C$49,0),0)*(IF(Odlingsplan!$F40=0,(Odlingsplan!$H40/1000*Odlingsplan!$C40),(Odlingsplan!H40/Odlingsplan!D40*Odlingsplan!F40)))</f>
        <v>#N/A</v>
      </c>
      <c r="Q40" s="15" t="e" cm="1">
        <f t="array" ref="Q40">INDEX(Grunddata!$K$3:$K$49,MATCH(Odlingsplan!$B40,Grunddata!$C$3:$C$49,0),0)*(IF(Odlingsplan!$F40=0,(Odlingsplan!$H40/1000*Odlingsplan!$C40),(Odlingsplan!H40/Odlingsplan!D40*Odlingsplan!F40)))</f>
        <v>#N/A</v>
      </c>
    </row>
    <row r="41" spans="1:17" x14ac:dyDescent="0.3">
      <c r="A41" t="e" cm="1">
        <f t="array" ref="A41">(INDEX(Kvävenedfall!C$5:C$296,MATCH(Odlingsplan!$B$7,Kvävenedfall!B$5:B$296,0),0))*Odlingsplan!C41/10</f>
        <v>#N/A</v>
      </c>
      <c r="B41" cm="1">
        <f t="array" ref="B41">(INDEX(Grunddata!$P$3:$P$87,MATCH(Odlingsplan!L41,Grunddata!$O$3:$O$87,0),0))*Odlingsplan!M41</f>
        <v>0</v>
      </c>
      <c r="C41" cm="1">
        <f t="array" ref="C41">(INDEX(Grunddata!$Q$3:$Q$87,MATCH(Odlingsplan!L41,Grunddata!$O$3:$O$87,0),0))*Odlingsplan!M41</f>
        <v>0</v>
      </c>
      <c r="D41" cm="1">
        <f t="array" ref="D41">(INDEX(Grunddata!$R$3:$R$87,MATCH(Odlingsplan!L41,Grunddata!$O$3:$O$87,0),0))*Odlingsplan!M41</f>
        <v>0</v>
      </c>
      <c r="E41" cm="1">
        <f t="array" ref="E41">(INDEX(Grunddata!$P$3:$P$87,MATCH(Odlingsplan!N41,Grunddata!$O$3:$O$87,0),0))*Odlingsplan!O41</f>
        <v>0</v>
      </c>
      <c r="F41" cm="1">
        <f t="array" ref="F41">(INDEX(Grunddata!$Q$3:$Q$87,MATCH(Odlingsplan!N41,Grunddata!$O$3:$O$87,0),0))*Odlingsplan!O41</f>
        <v>0</v>
      </c>
      <c r="G41" cm="1">
        <f t="array" ref="G41">(INDEX(Grunddata!$R$3:$R$87,MATCH(Odlingsplan!N41,Grunddata!$O$3:$O$87,0),0))*Odlingsplan!O41</f>
        <v>0</v>
      </c>
      <c r="H41" cm="1">
        <f t="array" ref="H41">(INDEX(Grunddata!$P$3:$P$87,MATCH(Odlingsplan!P41,Grunddata!$O$3:$O$87,0),0))*Odlingsplan!Q41</f>
        <v>0</v>
      </c>
      <c r="I41" cm="1">
        <f t="array" ref="I41">(INDEX(Grunddata!$Q$3:$Q$87,MATCH(Odlingsplan!P41,Grunddata!$O$3:$O$87,0),0))*Odlingsplan!Q41</f>
        <v>0</v>
      </c>
      <c r="J41" cm="1">
        <f t="array" ref="J41">(INDEX(Grunddata!$R$3:$R$87,MATCH(Odlingsplan!P41,Grunddata!$O$3:$O$87,0),0))*Odlingsplan!Q41</f>
        <v>0</v>
      </c>
      <c r="L41" s="15" t="e" cm="1">
        <f t="array" ref="L41">INDEX(Grunddata!$F$3:$F$49,MATCH(Odlingsplan!$B41,Grunddata!$C$3:$C$49,0),0)*(IF(Odlingsplan!$F41=0,(Odlingsplan!$D41/1000*Odlingsplan!$C41),Odlingsplan!$F41))</f>
        <v>#N/A</v>
      </c>
      <c r="M41" s="15" t="e" cm="1">
        <f t="array" ref="M41">INDEX(Grunddata!$G$3:$G$49,MATCH(Odlingsplan!$B41,Grunddata!$C$3:$C$49,0),0)*(IF(Odlingsplan!$F41=0,(Odlingsplan!$D41/1000*Odlingsplan!$C41),Odlingsplan!$F41))</f>
        <v>#N/A</v>
      </c>
      <c r="N41" s="15" t="e" cm="1">
        <f t="array" ref="N41">INDEX(Grunddata!$H$3:$H$49,MATCH(Odlingsplan!$B41,Grunddata!$C$3:$C$49,0),0)*(IF(Odlingsplan!$F41=0,(Odlingsplan!$D41/1000*Odlingsplan!$C41),Odlingsplan!$F41))</f>
        <v>#N/A</v>
      </c>
      <c r="O41" s="15" t="e" cm="1">
        <f t="array" ref="O41">INDEX(Grunddata!$I$3:$I$49,MATCH(Odlingsplan!$B41,Grunddata!$C$3:$C$49,0),0)*(IF(Odlingsplan!$F41=0,(Odlingsplan!$H41/1000*Odlingsplan!$C41),(Odlingsplan!H41/Odlingsplan!D41*Odlingsplan!F41)))</f>
        <v>#N/A</v>
      </c>
      <c r="P41" s="15" t="e" cm="1">
        <f t="array" ref="P41">INDEX(Grunddata!$J$3:$J$49,MATCH(Odlingsplan!$B41,Grunddata!$C$3:$C$49,0),0)*(IF(Odlingsplan!$F41=0,(Odlingsplan!$H41/1000*Odlingsplan!$C41),(Odlingsplan!H41/Odlingsplan!D41*Odlingsplan!F41)))</f>
        <v>#N/A</v>
      </c>
      <c r="Q41" s="15" t="e" cm="1">
        <f t="array" ref="Q41">INDEX(Grunddata!$K$3:$K$49,MATCH(Odlingsplan!$B41,Grunddata!$C$3:$C$49,0),0)*(IF(Odlingsplan!$F41=0,(Odlingsplan!$H41/1000*Odlingsplan!$C41),(Odlingsplan!H41/Odlingsplan!D41*Odlingsplan!F41)))</f>
        <v>#N/A</v>
      </c>
    </row>
    <row r="42" spans="1:17" x14ac:dyDescent="0.3">
      <c r="A42" t="e" cm="1">
        <f t="array" ref="A42">(INDEX(Kvävenedfall!C$5:C$296,MATCH(Odlingsplan!$B$7,Kvävenedfall!B$5:B$296,0),0))*Odlingsplan!C42/10</f>
        <v>#N/A</v>
      </c>
      <c r="B42" cm="1">
        <f t="array" ref="B42">(INDEX(Grunddata!$P$3:$P$87,MATCH(Odlingsplan!L42,Grunddata!$O$3:$O$87,0),0))*Odlingsplan!M42</f>
        <v>0</v>
      </c>
      <c r="C42" cm="1">
        <f t="array" ref="C42">(INDEX(Grunddata!$Q$3:$Q$87,MATCH(Odlingsplan!L42,Grunddata!$O$3:$O$87,0),0))*Odlingsplan!M42</f>
        <v>0</v>
      </c>
      <c r="D42" cm="1">
        <f t="array" ref="D42">(INDEX(Grunddata!$R$3:$R$87,MATCH(Odlingsplan!L42,Grunddata!$O$3:$O$87,0),0))*Odlingsplan!M42</f>
        <v>0</v>
      </c>
      <c r="E42" cm="1">
        <f t="array" ref="E42">(INDEX(Grunddata!$P$3:$P$87,MATCH(Odlingsplan!N42,Grunddata!$O$3:$O$87,0),0))*Odlingsplan!O42</f>
        <v>0</v>
      </c>
      <c r="F42" cm="1">
        <f t="array" ref="F42">(INDEX(Grunddata!$Q$3:$Q$87,MATCH(Odlingsplan!N42,Grunddata!$O$3:$O$87,0),0))*Odlingsplan!O42</f>
        <v>0</v>
      </c>
      <c r="G42" cm="1">
        <f t="array" ref="G42">(INDEX(Grunddata!$R$3:$R$87,MATCH(Odlingsplan!N42,Grunddata!$O$3:$O$87,0),0))*Odlingsplan!O42</f>
        <v>0</v>
      </c>
      <c r="H42" cm="1">
        <f t="array" ref="H42">(INDEX(Grunddata!$P$3:$P$87,MATCH(Odlingsplan!P42,Grunddata!$O$3:$O$87,0),0))*Odlingsplan!Q42</f>
        <v>0</v>
      </c>
      <c r="I42" cm="1">
        <f t="array" ref="I42">(INDEX(Grunddata!$Q$3:$Q$87,MATCH(Odlingsplan!P42,Grunddata!$O$3:$O$87,0),0))*Odlingsplan!Q42</f>
        <v>0</v>
      </c>
      <c r="J42" cm="1">
        <f t="array" ref="J42">(INDEX(Grunddata!$R$3:$R$87,MATCH(Odlingsplan!P42,Grunddata!$O$3:$O$87,0),0))*Odlingsplan!Q42</f>
        <v>0</v>
      </c>
      <c r="L42" s="15" t="e" cm="1">
        <f t="array" ref="L42">INDEX(Grunddata!$F$3:$F$49,MATCH(Odlingsplan!$B42,Grunddata!$C$3:$C$49,0),0)*(IF(Odlingsplan!$F42=0,(Odlingsplan!$D42/1000*Odlingsplan!$C42),Odlingsplan!$F42))</f>
        <v>#N/A</v>
      </c>
      <c r="M42" s="15" t="e" cm="1">
        <f t="array" ref="M42">INDEX(Grunddata!$G$3:$G$49,MATCH(Odlingsplan!$B42,Grunddata!$C$3:$C$49,0),0)*(IF(Odlingsplan!$F42=0,(Odlingsplan!$D42/1000*Odlingsplan!$C42),Odlingsplan!$F42))</f>
        <v>#N/A</v>
      </c>
      <c r="N42" s="15" t="e" cm="1">
        <f t="array" ref="N42">INDEX(Grunddata!$H$3:$H$49,MATCH(Odlingsplan!$B42,Grunddata!$C$3:$C$49,0),0)*(IF(Odlingsplan!$F42=0,(Odlingsplan!$D42/1000*Odlingsplan!$C42),Odlingsplan!$F42))</f>
        <v>#N/A</v>
      </c>
      <c r="O42" s="15" t="e" cm="1">
        <f t="array" ref="O42">INDEX(Grunddata!$I$3:$I$49,MATCH(Odlingsplan!$B42,Grunddata!$C$3:$C$49,0),0)*(IF(Odlingsplan!$F42=0,(Odlingsplan!$H42/1000*Odlingsplan!$C42),(Odlingsplan!H42/Odlingsplan!D42*Odlingsplan!F42)))</f>
        <v>#N/A</v>
      </c>
      <c r="P42" s="15" t="e" cm="1">
        <f t="array" ref="P42">INDEX(Grunddata!$J$3:$J$49,MATCH(Odlingsplan!$B42,Grunddata!$C$3:$C$49,0),0)*(IF(Odlingsplan!$F42=0,(Odlingsplan!$H42/1000*Odlingsplan!$C42),(Odlingsplan!H42/Odlingsplan!D42*Odlingsplan!F42)))</f>
        <v>#N/A</v>
      </c>
      <c r="Q42" s="15" t="e" cm="1">
        <f t="array" ref="Q42">INDEX(Grunddata!$K$3:$K$49,MATCH(Odlingsplan!$B42,Grunddata!$C$3:$C$49,0),0)*(IF(Odlingsplan!$F42=0,(Odlingsplan!$H42/1000*Odlingsplan!$C42),(Odlingsplan!H42/Odlingsplan!D42*Odlingsplan!F42)))</f>
        <v>#N/A</v>
      </c>
    </row>
    <row r="43" spans="1:17" x14ac:dyDescent="0.3">
      <c r="A43" t="e" cm="1">
        <f t="array" ref="A43">(INDEX(Kvävenedfall!C$5:C$296,MATCH(Odlingsplan!$B$7,Kvävenedfall!B$5:B$296,0),0))*Odlingsplan!C43/10</f>
        <v>#N/A</v>
      </c>
      <c r="B43" cm="1">
        <f t="array" ref="B43">(INDEX(Grunddata!$P$3:$P$87,MATCH(Odlingsplan!L43,Grunddata!$O$3:$O$87,0),0))*Odlingsplan!M43</f>
        <v>0</v>
      </c>
      <c r="C43" cm="1">
        <f t="array" ref="C43">(INDEX(Grunddata!$Q$3:$Q$87,MATCH(Odlingsplan!L43,Grunddata!$O$3:$O$87,0),0))*Odlingsplan!M43</f>
        <v>0</v>
      </c>
      <c r="D43" cm="1">
        <f t="array" ref="D43">(INDEX(Grunddata!$R$3:$R$87,MATCH(Odlingsplan!L43,Grunddata!$O$3:$O$87,0),0))*Odlingsplan!M43</f>
        <v>0</v>
      </c>
      <c r="E43" cm="1">
        <f t="array" ref="E43">(INDEX(Grunddata!$P$3:$P$87,MATCH(Odlingsplan!N43,Grunddata!$O$3:$O$87,0),0))*Odlingsplan!O43</f>
        <v>0</v>
      </c>
      <c r="F43" cm="1">
        <f t="array" ref="F43">(INDEX(Grunddata!$Q$3:$Q$87,MATCH(Odlingsplan!N43,Grunddata!$O$3:$O$87,0),0))*Odlingsplan!O43</f>
        <v>0</v>
      </c>
      <c r="G43" cm="1">
        <f t="array" ref="G43">(INDEX(Grunddata!$R$3:$R$87,MATCH(Odlingsplan!N43,Grunddata!$O$3:$O$87,0),0))*Odlingsplan!O43</f>
        <v>0</v>
      </c>
      <c r="H43" cm="1">
        <f t="array" ref="H43">(INDEX(Grunddata!$P$3:$P$87,MATCH(Odlingsplan!P43,Grunddata!$O$3:$O$87,0),0))*Odlingsplan!Q43</f>
        <v>0</v>
      </c>
      <c r="I43" cm="1">
        <f t="array" ref="I43">(INDEX(Grunddata!$Q$3:$Q$87,MATCH(Odlingsplan!P43,Grunddata!$O$3:$O$87,0),0))*Odlingsplan!Q43</f>
        <v>0</v>
      </c>
      <c r="J43" cm="1">
        <f t="array" ref="J43">(INDEX(Grunddata!$R$3:$R$87,MATCH(Odlingsplan!P43,Grunddata!$O$3:$O$87,0),0))*Odlingsplan!Q43</f>
        <v>0</v>
      </c>
      <c r="L43" s="15" t="e" cm="1">
        <f t="array" ref="L43">INDEX(Grunddata!$F$3:$F$49,MATCH(Odlingsplan!$B43,Grunddata!$C$3:$C$49,0),0)*(IF(Odlingsplan!$F43=0,(Odlingsplan!$D43/1000*Odlingsplan!$C43),Odlingsplan!$F43))</f>
        <v>#N/A</v>
      </c>
      <c r="M43" s="15" t="e" cm="1">
        <f t="array" ref="M43">INDEX(Grunddata!$G$3:$G$49,MATCH(Odlingsplan!$B43,Grunddata!$C$3:$C$49,0),0)*(IF(Odlingsplan!$F43=0,(Odlingsplan!$D43/1000*Odlingsplan!$C43),Odlingsplan!$F43))</f>
        <v>#N/A</v>
      </c>
      <c r="N43" s="15" t="e" cm="1">
        <f t="array" ref="N43">INDEX(Grunddata!$H$3:$H$49,MATCH(Odlingsplan!$B43,Grunddata!$C$3:$C$49,0),0)*(IF(Odlingsplan!$F43=0,(Odlingsplan!$D43/1000*Odlingsplan!$C43),Odlingsplan!$F43))</f>
        <v>#N/A</v>
      </c>
      <c r="O43" s="15" t="e" cm="1">
        <f t="array" ref="O43">INDEX(Grunddata!$I$3:$I$49,MATCH(Odlingsplan!$B43,Grunddata!$C$3:$C$49,0),0)*(IF(Odlingsplan!$F43=0,(Odlingsplan!$H43/1000*Odlingsplan!$C43),(Odlingsplan!H43/Odlingsplan!D43*Odlingsplan!F43)))</f>
        <v>#N/A</v>
      </c>
      <c r="P43" s="15" t="e" cm="1">
        <f t="array" ref="P43">INDEX(Grunddata!$J$3:$J$49,MATCH(Odlingsplan!$B43,Grunddata!$C$3:$C$49,0),0)*(IF(Odlingsplan!$F43=0,(Odlingsplan!$H43/1000*Odlingsplan!$C43),(Odlingsplan!H43/Odlingsplan!D43*Odlingsplan!F43)))</f>
        <v>#N/A</v>
      </c>
      <c r="Q43" s="15" t="e" cm="1">
        <f t="array" ref="Q43">INDEX(Grunddata!$K$3:$K$49,MATCH(Odlingsplan!$B43,Grunddata!$C$3:$C$49,0),0)*(IF(Odlingsplan!$F43=0,(Odlingsplan!$H43/1000*Odlingsplan!$C43),(Odlingsplan!H43/Odlingsplan!D43*Odlingsplan!F43)))</f>
        <v>#N/A</v>
      </c>
    </row>
    <row r="44" spans="1:17" x14ac:dyDescent="0.3">
      <c r="A44" t="e" cm="1">
        <f t="array" ref="A44">(INDEX(Kvävenedfall!C$5:C$296,MATCH(Odlingsplan!$B$7,Kvävenedfall!B$5:B$296,0),0))*Odlingsplan!C44/10</f>
        <v>#N/A</v>
      </c>
      <c r="B44" cm="1">
        <f t="array" ref="B44">(INDEX(Grunddata!$P$3:$P$87,MATCH(Odlingsplan!L44,Grunddata!$O$3:$O$87,0),0))*Odlingsplan!M44</f>
        <v>0</v>
      </c>
      <c r="C44" cm="1">
        <f t="array" ref="C44">(INDEX(Grunddata!$Q$3:$Q$87,MATCH(Odlingsplan!L44,Grunddata!$O$3:$O$87,0),0))*Odlingsplan!M44</f>
        <v>0</v>
      </c>
      <c r="D44" cm="1">
        <f t="array" ref="D44">(INDEX(Grunddata!$R$3:$R$87,MATCH(Odlingsplan!L44,Grunddata!$O$3:$O$87,0),0))*Odlingsplan!M44</f>
        <v>0</v>
      </c>
      <c r="E44" cm="1">
        <f t="array" ref="E44">(INDEX(Grunddata!$P$3:$P$87,MATCH(Odlingsplan!N44,Grunddata!$O$3:$O$87,0),0))*Odlingsplan!O44</f>
        <v>0</v>
      </c>
      <c r="F44" cm="1">
        <f t="array" ref="F44">(INDEX(Grunddata!$Q$3:$Q$87,MATCH(Odlingsplan!N44,Grunddata!$O$3:$O$87,0),0))*Odlingsplan!O44</f>
        <v>0</v>
      </c>
      <c r="G44" cm="1">
        <f t="array" ref="G44">(INDEX(Grunddata!$R$3:$R$87,MATCH(Odlingsplan!N44,Grunddata!$O$3:$O$87,0),0))*Odlingsplan!O44</f>
        <v>0</v>
      </c>
      <c r="H44" cm="1">
        <f t="array" ref="H44">(INDEX(Grunddata!$P$3:$P$87,MATCH(Odlingsplan!P44,Grunddata!$O$3:$O$87,0),0))*Odlingsplan!Q44</f>
        <v>0</v>
      </c>
      <c r="I44" cm="1">
        <f t="array" ref="I44">(INDEX(Grunddata!$Q$3:$Q$87,MATCH(Odlingsplan!P44,Grunddata!$O$3:$O$87,0),0))*Odlingsplan!Q44</f>
        <v>0</v>
      </c>
      <c r="J44" cm="1">
        <f t="array" ref="J44">(INDEX(Grunddata!$R$3:$R$87,MATCH(Odlingsplan!P44,Grunddata!$O$3:$O$87,0),0))*Odlingsplan!Q44</f>
        <v>0</v>
      </c>
      <c r="L44" s="15" t="e" cm="1">
        <f t="array" ref="L44">INDEX(Grunddata!$F$3:$F$49,MATCH(Odlingsplan!$B44,Grunddata!$C$3:$C$49,0),0)*(IF(Odlingsplan!$F44=0,(Odlingsplan!$D44/1000*Odlingsplan!$C44),Odlingsplan!$F44))</f>
        <v>#N/A</v>
      </c>
      <c r="M44" s="15" t="e" cm="1">
        <f t="array" ref="M44">INDEX(Grunddata!$G$3:$G$49,MATCH(Odlingsplan!$B44,Grunddata!$C$3:$C$49,0),0)*(IF(Odlingsplan!$F44=0,(Odlingsplan!$D44/1000*Odlingsplan!$C44),Odlingsplan!$F44))</f>
        <v>#N/A</v>
      </c>
      <c r="N44" s="15" t="e" cm="1">
        <f t="array" ref="N44">INDEX(Grunddata!$H$3:$H$49,MATCH(Odlingsplan!$B44,Grunddata!$C$3:$C$49,0),0)*(IF(Odlingsplan!$F44=0,(Odlingsplan!$D44/1000*Odlingsplan!$C44),Odlingsplan!$F44))</f>
        <v>#N/A</v>
      </c>
      <c r="O44" s="15" t="e" cm="1">
        <f t="array" ref="O44">INDEX(Grunddata!$I$3:$I$49,MATCH(Odlingsplan!$B44,Grunddata!$C$3:$C$49,0),0)*(IF(Odlingsplan!$F44=0,(Odlingsplan!$H44/1000*Odlingsplan!$C44),(Odlingsplan!H44/Odlingsplan!D44*Odlingsplan!F44)))</f>
        <v>#N/A</v>
      </c>
      <c r="P44" s="15" t="e" cm="1">
        <f t="array" ref="P44">INDEX(Grunddata!$J$3:$J$49,MATCH(Odlingsplan!$B44,Grunddata!$C$3:$C$49,0),0)*(IF(Odlingsplan!$F44=0,(Odlingsplan!$H44/1000*Odlingsplan!$C44),(Odlingsplan!H44/Odlingsplan!D44*Odlingsplan!F44)))</f>
        <v>#N/A</v>
      </c>
      <c r="Q44" s="15" t="e" cm="1">
        <f t="array" ref="Q44">INDEX(Grunddata!$K$3:$K$49,MATCH(Odlingsplan!$B44,Grunddata!$C$3:$C$49,0),0)*(IF(Odlingsplan!$F44=0,(Odlingsplan!$H44/1000*Odlingsplan!$C44),(Odlingsplan!H44/Odlingsplan!D44*Odlingsplan!F44)))</f>
        <v>#N/A</v>
      </c>
    </row>
    <row r="45" spans="1:17" x14ac:dyDescent="0.3">
      <c r="A45" t="e" cm="1">
        <f t="array" ref="A45">(INDEX(Kvävenedfall!C$5:C$296,MATCH(Odlingsplan!$B$7,Kvävenedfall!B$5:B$296,0),0))*Odlingsplan!C45/10</f>
        <v>#N/A</v>
      </c>
      <c r="B45" cm="1">
        <f t="array" ref="B45">(INDEX(Grunddata!$P$3:$P$87,MATCH(Odlingsplan!L45,Grunddata!$O$3:$O$87,0),0))*Odlingsplan!M45</f>
        <v>0</v>
      </c>
      <c r="C45" cm="1">
        <f t="array" ref="C45">(INDEX(Grunddata!$Q$3:$Q$87,MATCH(Odlingsplan!L45,Grunddata!$O$3:$O$87,0),0))*Odlingsplan!M45</f>
        <v>0</v>
      </c>
      <c r="D45" cm="1">
        <f t="array" ref="D45">(INDEX(Grunddata!$R$3:$R$87,MATCH(Odlingsplan!L45,Grunddata!$O$3:$O$87,0),0))*Odlingsplan!M45</f>
        <v>0</v>
      </c>
      <c r="E45" cm="1">
        <f t="array" ref="E45">(INDEX(Grunddata!$P$3:$P$87,MATCH(Odlingsplan!N45,Grunddata!$O$3:$O$87,0),0))*Odlingsplan!O45</f>
        <v>0</v>
      </c>
      <c r="F45" cm="1">
        <f t="array" ref="F45">(INDEX(Grunddata!$Q$3:$Q$87,MATCH(Odlingsplan!N45,Grunddata!$O$3:$O$87,0),0))*Odlingsplan!O45</f>
        <v>0</v>
      </c>
      <c r="G45" cm="1">
        <f t="array" ref="G45">(INDEX(Grunddata!$R$3:$R$87,MATCH(Odlingsplan!N45,Grunddata!$O$3:$O$87,0),0))*Odlingsplan!O45</f>
        <v>0</v>
      </c>
      <c r="H45" cm="1">
        <f t="array" ref="H45">(INDEX(Grunddata!$P$3:$P$87,MATCH(Odlingsplan!P45,Grunddata!$O$3:$O$87,0),0))*Odlingsplan!Q45</f>
        <v>0</v>
      </c>
      <c r="I45" cm="1">
        <f t="array" ref="I45">(INDEX(Grunddata!$Q$3:$Q$87,MATCH(Odlingsplan!P45,Grunddata!$O$3:$O$87,0),0))*Odlingsplan!Q45</f>
        <v>0</v>
      </c>
      <c r="J45" cm="1">
        <f t="array" ref="J45">(INDEX(Grunddata!$R$3:$R$87,MATCH(Odlingsplan!P45,Grunddata!$O$3:$O$87,0),0))*Odlingsplan!Q45</f>
        <v>0</v>
      </c>
      <c r="L45" s="15" t="e" cm="1">
        <f t="array" ref="L45">INDEX(Grunddata!$F$3:$F$49,MATCH(Odlingsplan!$B45,Grunddata!$C$3:$C$49,0),0)*(IF(Odlingsplan!$F45=0,(Odlingsplan!$D45/1000*Odlingsplan!$C45),Odlingsplan!$F45))</f>
        <v>#N/A</v>
      </c>
      <c r="M45" s="15" t="e" cm="1">
        <f t="array" ref="M45">INDEX(Grunddata!$G$3:$G$49,MATCH(Odlingsplan!$B45,Grunddata!$C$3:$C$49,0),0)*(IF(Odlingsplan!$F45=0,(Odlingsplan!$D45/1000*Odlingsplan!$C45),Odlingsplan!$F45))</f>
        <v>#N/A</v>
      </c>
      <c r="N45" s="15" t="e" cm="1">
        <f t="array" ref="N45">INDEX(Grunddata!$H$3:$H$49,MATCH(Odlingsplan!$B45,Grunddata!$C$3:$C$49,0),0)*(IF(Odlingsplan!$F45=0,(Odlingsplan!$D45/1000*Odlingsplan!$C45),Odlingsplan!$F45))</f>
        <v>#N/A</v>
      </c>
      <c r="O45" s="15" t="e" cm="1">
        <f t="array" ref="O45">INDEX(Grunddata!$I$3:$I$49,MATCH(Odlingsplan!$B45,Grunddata!$C$3:$C$49,0),0)*(IF(Odlingsplan!$F45=0,(Odlingsplan!$H45/1000*Odlingsplan!$C45),(Odlingsplan!H45/Odlingsplan!D45*Odlingsplan!F45)))</f>
        <v>#N/A</v>
      </c>
      <c r="P45" s="15" t="e" cm="1">
        <f t="array" ref="P45">INDEX(Grunddata!$J$3:$J$49,MATCH(Odlingsplan!$B45,Grunddata!$C$3:$C$49,0),0)*(IF(Odlingsplan!$F45=0,(Odlingsplan!$H45/1000*Odlingsplan!$C45),(Odlingsplan!H45/Odlingsplan!D45*Odlingsplan!F45)))</f>
        <v>#N/A</v>
      </c>
      <c r="Q45" s="15" t="e" cm="1">
        <f t="array" ref="Q45">INDEX(Grunddata!$K$3:$K$49,MATCH(Odlingsplan!$B45,Grunddata!$C$3:$C$49,0),0)*(IF(Odlingsplan!$F45=0,(Odlingsplan!$H45/1000*Odlingsplan!$C45),(Odlingsplan!H45/Odlingsplan!D45*Odlingsplan!F45)))</f>
        <v>#N/A</v>
      </c>
    </row>
    <row r="46" spans="1:17" x14ac:dyDescent="0.3">
      <c r="A46" t="e" cm="1">
        <f t="array" ref="A46">(INDEX(Kvävenedfall!C$5:C$296,MATCH(Odlingsplan!$B$7,Kvävenedfall!B$5:B$296,0),0))*Odlingsplan!C46/10</f>
        <v>#N/A</v>
      </c>
      <c r="B46" cm="1">
        <f t="array" ref="B46">(INDEX(Grunddata!$P$3:$P$87,MATCH(Odlingsplan!L46,Grunddata!$O$3:$O$87,0),0))*Odlingsplan!M46</f>
        <v>0</v>
      </c>
      <c r="C46" cm="1">
        <f t="array" ref="C46">(INDEX(Grunddata!$Q$3:$Q$87,MATCH(Odlingsplan!L46,Grunddata!$O$3:$O$87,0),0))*Odlingsplan!M46</f>
        <v>0</v>
      </c>
      <c r="D46" cm="1">
        <f t="array" ref="D46">(INDEX(Grunddata!$R$3:$R$87,MATCH(Odlingsplan!L46,Grunddata!$O$3:$O$87,0),0))*Odlingsplan!M46</f>
        <v>0</v>
      </c>
      <c r="E46" cm="1">
        <f t="array" ref="E46">(INDEX(Grunddata!$P$3:$P$87,MATCH(Odlingsplan!N46,Grunddata!$O$3:$O$87,0),0))*Odlingsplan!O46</f>
        <v>0</v>
      </c>
      <c r="F46" cm="1">
        <f t="array" ref="F46">(INDEX(Grunddata!$Q$3:$Q$87,MATCH(Odlingsplan!N46,Grunddata!$O$3:$O$87,0),0))*Odlingsplan!O46</f>
        <v>0</v>
      </c>
      <c r="G46" cm="1">
        <f t="array" ref="G46">(INDEX(Grunddata!$R$3:$R$87,MATCH(Odlingsplan!N46,Grunddata!$O$3:$O$87,0),0))*Odlingsplan!O46</f>
        <v>0</v>
      </c>
      <c r="H46" cm="1">
        <f t="array" ref="H46">(INDEX(Grunddata!$P$3:$P$87,MATCH(Odlingsplan!P46,Grunddata!$O$3:$O$87,0),0))*Odlingsplan!Q46</f>
        <v>0</v>
      </c>
      <c r="I46" cm="1">
        <f t="array" ref="I46">(INDEX(Grunddata!$Q$3:$Q$87,MATCH(Odlingsplan!P46,Grunddata!$O$3:$O$87,0),0))*Odlingsplan!Q46</f>
        <v>0</v>
      </c>
      <c r="J46" cm="1">
        <f t="array" ref="J46">(INDEX(Grunddata!$R$3:$R$87,MATCH(Odlingsplan!P46,Grunddata!$O$3:$O$87,0),0))*Odlingsplan!Q46</f>
        <v>0</v>
      </c>
      <c r="L46" s="15" t="e" cm="1">
        <f t="array" ref="L46">INDEX(Grunddata!$F$3:$F$49,MATCH(Odlingsplan!$B46,Grunddata!$C$3:$C$49,0),0)*(IF(Odlingsplan!$F46=0,(Odlingsplan!$D46/1000*Odlingsplan!$C46),Odlingsplan!$F46))</f>
        <v>#N/A</v>
      </c>
      <c r="M46" s="15" t="e" cm="1">
        <f t="array" ref="M46">INDEX(Grunddata!$G$3:$G$49,MATCH(Odlingsplan!$B46,Grunddata!$C$3:$C$49,0),0)*(IF(Odlingsplan!$F46=0,(Odlingsplan!$D46/1000*Odlingsplan!$C46),Odlingsplan!$F46))</f>
        <v>#N/A</v>
      </c>
      <c r="N46" s="15" t="e" cm="1">
        <f t="array" ref="N46">INDEX(Grunddata!$H$3:$H$49,MATCH(Odlingsplan!$B46,Grunddata!$C$3:$C$49,0),0)*(IF(Odlingsplan!$F46=0,(Odlingsplan!$D46/1000*Odlingsplan!$C46),Odlingsplan!$F46))</f>
        <v>#N/A</v>
      </c>
      <c r="O46" s="15" t="e" cm="1">
        <f t="array" ref="O46">INDEX(Grunddata!$I$3:$I$49,MATCH(Odlingsplan!$B46,Grunddata!$C$3:$C$49,0),0)*(IF(Odlingsplan!$F46=0,(Odlingsplan!$H46/1000*Odlingsplan!$C46),(Odlingsplan!H46/Odlingsplan!D46*Odlingsplan!F46)))</f>
        <v>#N/A</v>
      </c>
      <c r="P46" s="15" t="e" cm="1">
        <f t="array" ref="P46">INDEX(Grunddata!$J$3:$J$49,MATCH(Odlingsplan!$B46,Grunddata!$C$3:$C$49,0),0)*(IF(Odlingsplan!$F46=0,(Odlingsplan!$H46/1000*Odlingsplan!$C46),(Odlingsplan!H46/Odlingsplan!D46*Odlingsplan!F46)))</f>
        <v>#N/A</v>
      </c>
      <c r="Q46" s="15" t="e" cm="1">
        <f t="array" ref="Q46">INDEX(Grunddata!$K$3:$K$49,MATCH(Odlingsplan!$B46,Grunddata!$C$3:$C$49,0),0)*(IF(Odlingsplan!$F46=0,(Odlingsplan!$H46/1000*Odlingsplan!$C46),(Odlingsplan!H46/Odlingsplan!D46*Odlingsplan!F46)))</f>
        <v>#N/A</v>
      </c>
    </row>
    <row r="47" spans="1:17" x14ac:dyDescent="0.3">
      <c r="A47" t="e" cm="1">
        <f t="array" ref="A47">(INDEX(Kvävenedfall!C$5:C$296,MATCH(Odlingsplan!$B$7,Kvävenedfall!B$5:B$296,0),0))*Odlingsplan!C47/10</f>
        <v>#N/A</v>
      </c>
      <c r="B47" cm="1">
        <f t="array" ref="B47">(INDEX(Grunddata!$P$3:$P$87,MATCH(Odlingsplan!L47,Grunddata!$O$3:$O$87,0),0))*Odlingsplan!M47</f>
        <v>0</v>
      </c>
      <c r="C47" cm="1">
        <f t="array" ref="C47">(INDEX(Grunddata!$Q$3:$Q$87,MATCH(Odlingsplan!L47,Grunddata!$O$3:$O$87,0),0))*Odlingsplan!M47</f>
        <v>0</v>
      </c>
      <c r="D47" cm="1">
        <f t="array" ref="D47">(INDEX(Grunddata!$R$3:$R$87,MATCH(Odlingsplan!L47,Grunddata!$O$3:$O$87,0),0))*Odlingsplan!M47</f>
        <v>0</v>
      </c>
      <c r="E47" cm="1">
        <f t="array" ref="E47">(INDEX(Grunddata!$P$3:$P$87,MATCH(Odlingsplan!N47,Grunddata!$O$3:$O$87,0),0))*Odlingsplan!O47</f>
        <v>0</v>
      </c>
      <c r="F47" cm="1">
        <f t="array" ref="F47">(INDEX(Grunddata!$Q$3:$Q$87,MATCH(Odlingsplan!N47,Grunddata!$O$3:$O$87,0),0))*Odlingsplan!O47</f>
        <v>0</v>
      </c>
      <c r="G47" cm="1">
        <f t="array" ref="G47">(INDEX(Grunddata!$R$3:$R$87,MATCH(Odlingsplan!N47,Grunddata!$O$3:$O$87,0),0))*Odlingsplan!O47</f>
        <v>0</v>
      </c>
      <c r="H47" cm="1">
        <f t="array" ref="H47">(INDEX(Grunddata!$P$3:$P$87,MATCH(Odlingsplan!P47,Grunddata!$O$3:$O$87,0),0))*Odlingsplan!Q47</f>
        <v>0</v>
      </c>
      <c r="I47" cm="1">
        <f t="array" ref="I47">(INDEX(Grunddata!$Q$3:$Q$87,MATCH(Odlingsplan!P47,Grunddata!$O$3:$O$87,0),0))*Odlingsplan!Q47</f>
        <v>0</v>
      </c>
      <c r="J47" cm="1">
        <f t="array" ref="J47">(INDEX(Grunddata!$R$3:$R$87,MATCH(Odlingsplan!P47,Grunddata!$O$3:$O$87,0),0))*Odlingsplan!Q47</f>
        <v>0</v>
      </c>
      <c r="L47" s="15" t="e" cm="1">
        <f t="array" ref="L47">INDEX(Grunddata!$F$3:$F$49,MATCH(Odlingsplan!$B47,Grunddata!$C$3:$C$49,0),0)*(IF(Odlingsplan!$F47=0,(Odlingsplan!$D47/1000*Odlingsplan!$C47),Odlingsplan!$F47))</f>
        <v>#N/A</v>
      </c>
      <c r="M47" s="15" t="e" cm="1">
        <f t="array" ref="M47">INDEX(Grunddata!$G$3:$G$49,MATCH(Odlingsplan!$B47,Grunddata!$C$3:$C$49,0),0)*(IF(Odlingsplan!$F47=0,(Odlingsplan!$D47/1000*Odlingsplan!$C47),Odlingsplan!$F47))</f>
        <v>#N/A</v>
      </c>
      <c r="N47" s="15" t="e" cm="1">
        <f t="array" ref="N47">INDEX(Grunddata!$H$3:$H$49,MATCH(Odlingsplan!$B47,Grunddata!$C$3:$C$49,0),0)*(IF(Odlingsplan!$F47=0,(Odlingsplan!$D47/1000*Odlingsplan!$C47),Odlingsplan!$F47))</f>
        <v>#N/A</v>
      </c>
      <c r="O47" s="15" t="e" cm="1">
        <f t="array" ref="O47">INDEX(Grunddata!$I$3:$I$49,MATCH(Odlingsplan!$B47,Grunddata!$C$3:$C$49,0),0)*(IF(Odlingsplan!$F47=0,(Odlingsplan!$H47/1000*Odlingsplan!$C47),(Odlingsplan!H47/Odlingsplan!D47*Odlingsplan!F47)))</f>
        <v>#N/A</v>
      </c>
      <c r="P47" s="15" t="e" cm="1">
        <f t="array" ref="P47">INDEX(Grunddata!$J$3:$J$49,MATCH(Odlingsplan!$B47,Grunddata!$C$3:$C$49,0),0)*(IF(Odlingsplan!$F47=0,(Odlingsplan!$H47/1000*Odlingsplan!$C47),(Odlingsplan!H47/Odlingsplan!D47*Odlingsplan!F47)))</f>
        <v>#N/A</v>
      </c>
      <c r="Q47" s="15" t="e" cm="1">
        <f t="array" ref="Q47">INDEX(Grunddata!$K$3:$K$49,MATCH(Odlingsplan!$B47,Grunddata!$C$3:$C$49,0),0)*(IF(Odlingsplan!$F47=0,(Odlingsplan!$H47/1000*Odlingsplan!$C47),(Odlingsplan!H47/Odlingsplan!D47*Odlingsplan!F47)))</f>
        <v>#N/A</v>
      </c>
    </row>
    <row r="48" spans="1:17" x14ac:dyDescent="0.3">
      <c r="A48" t="e" cm="1">
        <f t="array" ref="A48">(INDEX(Kvävenedfall!C$5:C$296,MATCH(Odlingsplan!$B$7,Kvävenedfall!B$5:B$296,0),0))*Odlingsplan!C48/10</f>
        <v>#N/A</v>
      </c>
      <c r="B48" cm="1">
        <f t="array" ref="B48">(INDEX(Grunddata!$P$3:$P$87,MATCH(Odlingsplan!L48,Grunddata!$O$3:$O$87,0),0))*Odlingsplan!M48</f>
        <v>0</v>
      </c>
      <c r="C48" cm="1">
        <f t="array" ref="C48">(INDEX(Grunddata!$Q$3:$Q$87,MATCH(Odlingsplan!L48,Grunddata!$O$3:$O$87,0),0))*Odlingsplan!M48</f>
        <v>0</v>
      </c>
      <c r="D48" cm="1">
        <f t="array" ref="D48">(INDEX(Grunddata!$R$3:$R$87,MATCH(Odlingsplan!L48,Grunddata!$O$3:$O$87,0),0))*Odlingsplan!M48</f>
        <v>0</v>
      </c>
      <c r="E48" cm="1">
        <f t="array" ref="E48">(INDEX(Grunddata!$P$3:$P$87,MATCH(Odlingsplan!N48,Grunddata!$O$3:$O$87,0),0))*Odlingsplan!O48</f>
        <v>0</v>
      </c>
      <c r="F48" cm="1">
        <f t="array" ref="F48">(INDEX(Grunddata!$Q$3:$Q$87,MATCH(Odlingsplan!N48,Grunddata!$O$3:$O$87,0),0))*Odlingsplan!O48</f>
        <v>0</v>
      </c>
      <c r="G48" cm="1">
        <f t="array" ref="G48">(INDEX(Grunddata!$R$3:$R$87,MATCH(Odlingsplan!N48,Grunddata!$O$3:$O$87,0),0))*Odlingsplan!O48</f>
        <v>0</v>
      </c>
      <c r="H48" cm="1">
        <f t="array" ref="H48">(INDEX(Grunddata!$P$3:$P$87,MATCH(Odlingsplan!P48,Grunddata!$O$3:$O$87,0),0))*Odlingsplan!Q48</f>
        <v>0</v>
      </c>
      <c r="I48" cm="1">
        <f t="array" ref="I48">(INDEX(Grunddata!$Q$3:$Q$87,MATCH(Odlingsplan!P48,Grunddata!$O$3:$O$87,0),0))*Odlingsplan!Q48</f>
        <v>0</v>
      </c>
      <c r="J48" cm="1">
        <f t="array" ref="J48">(INDEX(Grunddata!$R$3:$R$87,MATCH(Odlingsplan!P48,Grunddata!$O$3:$O$87,0),0))*Odlingsplan!Q48</f>
        <v>0</v>
      </c>
      <c r="L48" s="15" t="e" cm="1">
        <f t="array" ref="L48">INDEX(Grunddata!$F$3:$F$49,MATCH(Odlingsplan!$B48,Grunddata!$C$3:$C$49,0),0)*(IF(Odlingsplan!$F48=0,(Odlingsplan!$D48/1000*Odlingsplan!$C48),Odlingsplan!$F48))</f>
        <v>#N/A</v>
      </c>
      <c r="M48" s="15" t="e" cm="1">
        <f t="array" ref="M48">INDEX(Grunddata!$G$3:$G$49,MATCH(Odlingsplan!$B48,Grunddata!$C$3:$C$49,0),0)*(IF(Odlingsplan!$F48=0,(Odlingsplan!$D48/1000*Odlingsplan!$C48),Odlingsplan!$F48))</f>
        <v>#N/A</v>
      </c>
      <c r="N48" s="15" t="e" cm="1">
        <f t="array" ref="N48">INDEX(Grunddata!$H$3:$H$49,MATCH(Odlingsplan!$B48,Grunddata!$C$3:$C$49,0),0)*(IF(Odlingsplan!$F48=0,(Odlingsplan!$D48/1000*Odlingsplan!$C48),Odlingsplan!$F48))</f>
        <v>#N/A</v>
      </c>
      <c r="O48" s="15" t="e" cm="1">
        <f t="array" ref="O48">INDEX(Grunddata!$I$3:$I$49,MATCH(Odlingsplan!$B48,Grunddata!$C$3:$C$49,0),0)*(IF(Odlingsplan!$F48=0,(Odlingsplan!$H48/1000*Odlingsplan!$C48),(Odlingsplan!H48/Odlingsplan!D48*Odlingsplan!F48)))</f>
        <v>#N/A</v>
      </c>
      <c r="P48" s="15" t="e" cm="1">
        <f t="array" ref="P48">INDEX(Grunddata!$J$3:$J$49,MATCH(Odlingsplan!$B48,Grunddata!$C$3:$C$49,0),0)*(IF(Odlingsplan!$F48=0,(Odlingsplan!$H48/1000*Odlingsplan!$C48),(Odlingsplan!H48/Odlingsplan!D48*Odlingsplan!F48)))</f>
        <v>#N/A</v>
      </c>
      <c r="Q48" s="15" t="e" cm="1">
        <f t="array" ref="Q48">INDEX(Grunddata!$K$3:$K$49,MATCH(Odlingsplan!$B48,Grunddata!$C$3:$C$49,0),0)*(IF(Odlingsplan!$F48=0,(Odlingsplan!$H48/1000*Odlingsplan!$C48),(Odlingsplan!H48/Odlingsplan!D48*Odlingsplan!F48)))</f>
        <v>#N/A</v>
      </c>
    </row>
    <row r="49" spans="1:17" x14ac:dyDescent="0.3">
      <c r="A49" t="e" cm="1">
        <f t="array" ref="A49">(INDEX(Kvävenedfall!C$5:C$296,MATCH(Odlingsplan!$B$7,Kvävenedfall!B$5:B$296,0),0))*Odlingsplan!C49/10</f>
        <v>#N/A</v>
      </c>
      <c r="B49" cm="1">
        <f t="array" ref="B49">(INDEX(Grunddata!$P$3:$P$87,MATCH(Odlingsplan!L49,Grunddata!$O$3:$O$87,0),0))*Odlingsplan!M49</f>
        <v>0</v>
      </c>
      <c r="C49" cm="1">
        <f t="array" ref="C49">(INDEX(Grunddata!$Q$3:$Q$87,MATCH(Odlingsplan!L49,Grunddata!$O$3:$O$87,0),0))*Odlingsplan!M49</f>
        <v>0</v>
      </c>
      <c r="D49" cm="1">
        <f t="array" ref="D49">(INDEX(Grunddata!$R$3:$R$87,MATCH(Odlingsplan!L49,Grunddata!$O$3:$O$87,0),0))*Odlingsplan!M49</f>
        <v>0</v>
      </c>
      <c r="E49" cm="1">
        <f t="array" ref="E49">(INDEX(Grunddata!$P$3:$P$87,MATCH(Odlingsplan!N49,Grunddata!$O$3:$O$87,0),0))*Odlingsplan!O49</f>
        <v>0</v>
      </c>
      <c r="F49" cm="1">
        <f t="array" ref="F49">(INDEX(Grunddata!$Q$3:$Q$87,MATCH(Odlingsplan!N49,Grunddata!$O$3:$O$87,0),0))*Odlingsplan!O49</f>
        <v>0</v>
      </c>
      <c r="G49" cm="1">
        <f t="array" ref="G49">(INDEX(Grunddata!$R$3:$R$87,MATCH(Odlingsplan!N49,Grunddata!$O$3:$O$87,0),0))*Odlingsplan!O49</f>
        <v>0</v>
      </c>
      <c r="H49" cm="1">
        <f t="array" ref="H49">(INDEX(Grunddata!$P$3:$P$87,MATCH(Odlingsplan!P49,Grunddata!$O$3:$O$87,0),0))*Odlingsplan!Q49</f>
        <v>0</v>
      </c>
      <c r="I49" cm="1">
        <f t="array" ref="I49">(INDEX(Grunddata!$Q$3:$Q$87,MATCH(Odlingsplan!P49,Grunddata!$O$3:$O$87,0),0))*Odlingsplan!Q49</f>
        <v>0</v>
      </c>
      <c r="J49" cm="1">
        <f t="array" ref="J49">(INDEX(Grunddata!$R$3:$R$87,MATCH(Odlingsplan!P49,Grunddata!$O$3:$O$87,0),0))*Odlingsplan!Q49</f>
        <v>0</v>
      </c>
      <c r="L49" s="15" t="e" cm="1">
        <f t="array" ref="L49">INDEX(Grunddata!$F$3:$F$49,MATCH(Odlingsplan!$B49,Grunddata!$C$3:$C$49,0),0)*(IF(Odlingsplan!$F49=0,(Odlingsplan!$D49/1000*Odlingsplan!$C49),Odlingsplan!$F49))</f>
        <v>#N/A</v>
      </c>
      <c r="M49" s="15" t="e" cm="1">
        <f t="array" ref="M49">INDEX(Grunddata!$G$3:$G$49,MATCH(Odlingsplan!$B49,Grunddata!$C$3:$C$49,0),0)*(IF(Odlingsplan!$F49=0,(Odlingsplan!$D49/1000*Odlingsplan!$C49),Odlingsplan!$F49))</f>
        <v>#N/A</v>
      </c>
      <c r="N49" s="15" t="e" cm="1">
        <f t="array" ref="N49">INDEX(Grunddata!$H$3:$H$49,MATCH(Odlingsplan!$B49,Grunddata!$C$3:$C$49,0),0)*(IF(Odlingsplan!$F49=0,(Odlingsplan!$D49/1000*Odlingsplan!$C49),Odlingsplan!$F49))</f>
        <v>#N/A</v>
      </c>
      <c r="O49" s="15" t="e" cm="1">
        <f t="array" ref="O49">INDEX(Grunddata!$I$3:$I$49,MATCH(Odlingsplan!$B49,Grunddata!$C$3:$C$49,0),0)*(IF(Odlingsplan!$F49=0,(Odlingsplan!$H49/1000*Odlingsplan!$C49),(Odlingsplan!H49/Odlingsplan!D49*Odlingsplan!F49)))</f>
        <v>#N/A</v>
      </c>
      <c r="P49" s="15" t="e" cm="1">
        <f t="array" ref="P49">INDEX(Grunddata!$J$3:$J$49,MATCH(Odlingsplan!$B49,Grunddata!$C$3:$C$49,0),0)*(IF(Odlingsplan!$F49=0,(Odlingsplan!$H49/1000*Odlingsplan!$C49),(Odlingsplan!H49/Odlingsplan!D49*Odlingsplan!F49)))</f>
        <v>#N/A</v>
      </c>
      <c r="Q49" s="15" t="e" cm="1">
        <f t="array" ref="Q49">INDEX(Grunddata!$K$3:$K$49,MATCH(Odlingsplan!$B49,Grunddata!$C$3:$C$49,0),0)*(IF(Odlingsplan!$F49=0,(Odlingsplan!$H49/1000*Odlingsplan!$C49),(Odlingsplan!H49/Odlingsplan!D49*Odlingsplan!F49)))</f>
        <v>#N/A</v>
      </c>
    </row>
    <row r="50" spans="1:17" x14ac:dyDescent="0.3">
      <c r="A50" t="e" cm="1">
        <f t="array" ref="A50">(INDEX(Kvävenedfall!C$5:C$296,MATCH(Odlingsplan!$B$7,Kvävenedfall!B$5:B$296,0),0))*Odlingsplan!C50/10</f>
        <v>#N/A</v>
      </c>
      <c r="B50" cm="1">
        <f t="array" ref="B50">(INDEX(Grunddata!$P$3:$P$87,MATCH(Odlingsplan!L50,Grunddata!$O$3:$O$87,0),0))*Odlingsplan!M50</f>
        <v>0</v>
      </c>
      <c r="C50" cm="1">
        <f t="array" ref="C50">(INDEX(Grunddata!$Q$3:$Q$87,MATCH(Odlingsplan!L50,Grunddata!$O$3:$O$87,0),0))*Odlingsplan!M50</f>
        <v>0</v>
      </c>
      <c r="D50" cm="1">
        <f t="array" ref="D50">(INDEX(Grunddata!$R$3:$R$87,MATCH(Odlingsplan!L50,Grunddata!$O$3:$O$87,0),0))*Odlingsplan!M50</f>
        <v>0</v>
      </c>
      <c r="E50" cm="1">
        <f t="array" ref="E50">(INDEX(Grunddata!$P$3:$P$87,MATCH(Odlingsplan!N50,Grunddata!$O$3:$O$87,0),0))*Odlingsplan!O50</f>
        <v>0</v>
      </c>
      <c r="F50" cm="1">
        <f t="array" ref="F50">(INDEX(Grunddata!$Q$3:$Q$87,MATCH(Odlingsplan!N50,Grunddata!$O$3:$O$87,0),0))*Odlingsplan!O50</f>
        <v>0</v>
      </c>
      <c r="G50" cm="1">
        <f t="array" ref="G50">(INDEX(Grunddata!$R$3:$R$87,MATCH(Odlingsplan!N50,Grunddata!$O$3:$O$87,0),0))*Odlingsplan!O50</f>
        <v>0</v>
      </c>
      <c r="H50" cm="1">
        <f t="array" ref="H50">(INDEX(Grunddata!$P$3:$P$87,MATCH(Odlingsplan!P50,Grunddata!$O$3:$O$87,0),0))*Odlingsplan!Q50</f>
        <v>0</v>
      </c>
      <c r="I50" cm="1">
        <f t="array" ref="I50">(INDEX(Grunddata!$Q$3:$Q$87,MATCH(Odlingsplan!P50,Grunddata!$O$3:$O$87,0),0))*Odlingsplan!Q50</f>
        <v>0</v>
      </c>
      <c r="J50" cm="1">
        <f t="array" ref="J50">(INDEX(Grunddata!$R$3:$R$87,MATCH(Odlingsplan!P50,Grunddata!$O$3:$O$87,0),0))*Odlingsplan!Q50</f>
        <v>0</v>
      </c>
      <c r="L50" s="15" t="e" cm="1">
        <f t="array" ref="L50">INDEX(Grunddata!$F$3:$F$49,MATCH(Odlingsplan!$B50,Grunddata!$C$3:$C$49,0),0)*(IF(Odlingsplan!$F50=0,(Odlingsplan!$D50/1000*Odlingsplan!$C50),Odlingsplan!$F50))</f>
        <v>#N/A</v>
      </c>
      <c r="M50" s="15" t="e" cm="1">
        <f t="array" ref="M50">INDEX(Grunddata!$G$3:$G$49,MATCH(Odlingsplan!$B50,Grunddata!$C$3:$C$49,0),0)*(IF(Odlingsplan!$F50=0,(Odlingsplan!$D50/1000*Odlingsplan!$C50),Odlingsplan!$F50))</f>
        <v>#N/A</v>
      </c>
      <c r="N50" s="15" t="e" cm="1">
        <f t="array" ref="N50">INDEX(Grunddata!$H$3:$H$49,MATCH(Odlingsplan!$B50,Grunddata!$C$3:$C$49,0),0)*(IF(Odlingsplan!$F50=0,(Odlingsplan!$D50/1000*Odlingsplan!$C50),Odlingsplan!$F50))</f>
        <v>#N/A</v>
      </c>
      <c r="O50" s="15" t="e" cm="1">
        <f t="array" ref="O50">INDEX(Grunddata!$I$3:$I$49,MATCH(Odlingsplan!$B50,Grunddata!$C$3:$C$49,0),0)*(IF(Odlingsplan!$F50=0,(Odlingsplan!$H50/1000*Odlingsplan!$C50),(Odlingsplan!H50/Odlingsplan!D50*Odlingsplan!F50)))</f>
        <v>#N/A</v>
      </c>
      <c r="P50" s="15" t="e" cm="1">
        <f t="array" ref="P50">INDEX(Grunddata!$J$3:$J$49,MATCH(Odlingsplan!$B50,Grunddata!$C$3:$C$49,0),0)*(IF(Odlingsplan!$F50=0,(Odlingsplan!$H50/1000*Odlingsplan!$C50),(Odlingsplan!H50/Odlingsplan!D50*Odlingsplan!F50)))</f>
        <v>#N/A</v>
      </c>
      <c r="Q50" s="15" t="e" cm="1">
        <f t="array" ref="Q50">INDEX(Grunddata!$K$3:$K$49,MATCH(Odlingsplan!$B50,Grunddata!$C$3:$C$49,0),0)*(IF(Odlingsplan!$F50=0,(Odlingsplan!$H50/1000*Odlingsplan!$C50),(Odlingsplan!H50/Odlingsplan!D50*Odlingsplan!F50)))</f>
        <v>#N/A</v>
      </c>
    </row>
    <row r="51" spans="1:17" x14ac:dyDescent="0.3">
      <c r="A51" t="e" cm="1">
        <f t="array" ref="A51">(INDEX(Kvävenedfall!C$5:C$296,MATCH(Odlingsplan!$B$7,Kvävenedfall!B$5:B$296,0),0))*Odlingsplan!C51/10</f>
        <v>#N/A</v>
      </c>
      <c r="B51" cm="1">
        <f t="array" ref="B51">(INDEX(Grunddata!$P$3:$P$87,MATCH(Odlingsplan!L51,Grunddata!$O$3:$O$87,0),0))*Odlingsplan!M51</f>
        <v>0</v>
      </c>
      <c r="C51" cm="1">
        <f t="array" ref="C51">(INDEX(Grunddata!$Q$3:$Q$87,MATCH(Odlingsplan!L51,Grunddata!$O$3:$O$87,0),0))*Odlingsplan!M51</f>
        <v>0</v>
      </c>
      <c r="D51" cm="1">
        <f t="array" ref="D51">(INDEX(Grunddata!$R$3:$R$87,MATCH(Odlingsplan!L51,Grunddata!$O$3:$O$87,0),0))*Odlingsplan!M51</f>
        <v>0</v>
      </c>
      <c r="E51" cm="1">
        <f t="array" ref="E51">(INDEX(Grunddata!$P$3:$P$87,MATCH(Odlingsplan!N51,Grunddata!$O$3:$O$87,0),0))*Odlingsplan!O51</f>
        <v>0</v>
      </c>
      <c r="F51" cm="1">
        <f t="array" ref="F51">(INDEX(Grunddata!$Q$3:$Q$87,MATCH(Odlingsplan!N51,Grunddata!$O$3:$O$87,0),0))*Odlingsplan!O51</f>
        <v>0</v>
      </c>
      <c r="G51" cm="1">
        <f t="array" ref="G51">(INDEX(Grunddata!$R$3:$R$87,MATCH(Odlingsplan!N51,Grunddata!$O$3:$O$87,0),0))*Odlingsplan!O51</f>
        <v>0</v>
      </c>
      <c r="H51" cm="1">
        <f t="array" ref="H51">(INDEX(Grunddata!$P$3:$P$87,MATCH(Odlingsplan!P51,Grunddata!$O$3:$O$87,0),0))*Odlingsplan!Q51</f>
        <v>0</v>
      </c>
      <c r="I51" cm="1">
        <f t="array" ref="I51">(INDEX(Grunddata!$Q$3:$Q$87,MATCH(Odlingsplan!P51,Grunddata!$O$3:$O$87,0),0))*Odlingsplan!Q51</f>
        <v>0</v>
      </c>
      <c r="J51" cm="1">
        <f t="array" ref="J51">(INDEX(Grunddata!$R$3:$R$87,MATCH(Odlingsplan!P51,Grunddata!$O$3:$O$87,0),0))*Odlingsplan!Q51</f>
        <v>0</v>
      </c>
      <c r="L51" s="15" t="e" cm="1">
        <f t="array" ref="L51">INDEX(Grunddata!$F$3:$F$49,MATCH(Odlingsplan!$B51,Grunddata!$C$3:$C$49,0),0)*(IF(Odlingsplan!$F51=0,(Odlingsplan!$D51/1000*Odlingsplan!$C51),Odlingsplan!$F51))</f>
        <v>#N/A</v>
      </c>
      <c r="M51" s="15" t="e" cm="1">
        <f t="array" ref="M51">INDEX(Grunddata!$G$3:$G$49,MATCH(Odlingsplan!$B51,Grunddata!$C$3:$C$49,0),0)*(IF(Odlingsplan!$F51=0,(Odlingsplan!$D51/1000*Odlingsplan!$C51),Odlingsplan!$F51))</f>
        <v>#N/A</v>
      </c>
      <c r="N51" s="15" t="e" cm="1">
        <f t="array" ref="N51">INDEX(Grunddata!$H$3:$H$49,MATCH(Odlingsplan!$B51,Grunddata!$C$3:$C$49,0),0)*(IF(Odlingsplan!$F51=0,(Odlingsplan!$D51/1000*Odlingsplan!$C51),Odlingsplan!$F51))</f>
        <v>#N/A</v>
      </c>
      <c r="O51" s="15" t="e" cm="1">
        <f t="array" ref="O51">INDEX(Grunddata!$I$3:$I$49,MATCH(Odlingsplan!$B51,Grunddata!$C$3:$C$49,0),0)*(IF(Odlingsplan!$F51=0,(Odlingsplan!$H51/1000*Odlingsplan!$C51),(Odlingsplan!H51/Odlingsplan!D51*Odlingsplan!F51)))</f>
        <v>#N/A</v>
      </c>
      <c r="P51" s="15" t="e" cm="1">
        <f t="array" ref="P51">INDEX(Grunddata!$J$3:$J$49,MATCH(Odlingsplan!$B51,Grunddata!$C$3:$C$49,0),0)*(IF(Odlingsplan!$F51=0,(Odlingsplan!$H51/1000*Odlingsplan!$C51),(Odlingsplan!H51/Odlingsplan!D51*Odlingsplan!F51)))</f>
        <v>#N/A</v>
      </c>
      <c r="Q51" s="15" t="e" cm="1">
        <f t="array" ref="Q51">INDEX(Grunddata!$K$3:$K$49,MATCH(Odlingsplan!$B51,Grunddata!$C$3:$C$49,0),0)*(IF(Odlingsplan!$F51=0,(Odlingsplan!$H51/1000*Odlingsplan!$C51),(Odlingsplan!H51/Odlingsplan!D51*Odlingsplan!F51)))</f>
        <v>#N/A</v>
      </c>
    </row>
    <row r="52" spans="1:17" x14ac:dyDescent="0.3">
      <c r="A52" t="e" cm="1">
        <f t="array" ref="A52">(INDEX(Kvävenedfall!C$5:C$296,MATCH(Odlingsplan!$B$7,Kvävenedfall!B$5:B$296,0),0))*Odlingsplan!C52/10</f>
        <v>#N/A</v>
      </c>
      <c r="B52" cm="1">
        <f t="array" ref="B52">(INDEX(Grunddata!$P$3:$P$87,MATCH(Odlingsplan!L52,Grunddata!$O$3:$O$87,0),0))*Odlingsplan!M52</f>
        <v>0</v>
      </c>
      <c r="C52" cm="1">
        <f t="array" ref="C52">(INDEX(Grunddata!$Q$3:$Q$87,MATCH(Odlingsplan!L52,Grunddata!$O$3:$O$87,0),0))*Odlingsplan!M52</f>
        <v>0</v>
      </c>
      <c r="D52" cm="1">
        <f t="array" ref="D52">(INDEX(Grunddata!$R$3:$R$87,MATCH(Odlingsplan!L52,Grunddata!$O$3:$O$87,0),0))*Odlingsplan!M52</f>
        <v>0</v>
      </c>
      <c r="E52" cm="1">
        <f t="array" ref="E52">(INDEX(Grunddata!$P$3:$P$87,MATCH(Odlingsplan!N52,Grunddata!$O$3:$O$87,0),0))*Odlingsplan!O52</f>
        <v>0</v>
      </c>
      <c r="F52" cm="1">
        <f t="array" ref="F52">(INDEX(Grunddata!$Q$3:$Q$87,MATCH(Odlingsplan!N52,Grunddata!$O$3:$O$87,0),0))*Odlingsplan!O52</f>
        <v>0</v>
      </c>
      <c r="G52" cm="1">
        <f t="array" ref="G52">(INDEX(Grunddata!$R$3:$R$87,MATCH(Odlingsplan!N52,Grunddata!$O$3:$O$87,0),0))*Odlingsplan!O52</f>
        <v>0</v>
      </c>
      <c r="H52" cm="1">
        <f t="array" ref="H52">(INDEX(Grunddata!$P$3:$P$87,MATCH(Odlingsplan!P52,Grunddata!$O$3:$O$87,0),0))*Odlingsplan!Q52</f>
        <v>0</v>
      </c>
      <c r="I52" cm="1">
        <f t="array" ref="I52">(INDEX(Grunddata!$Q$3:$Q$87,MATCH(Odlingsplan!P52,Grunddata!$O$3:$O$87,0),0))*Odlingsplan!Q52</f>
        <v>0</v>
      </c>
      <c r="J52" cm="1">
        <f t="array" ref="J52">(INDEX(Grunddata!$R$3:$R$87,MATCH(Odlingsplan!P52,Grunddata!$O$3:$O$87,0),0))*Odlingsplan!Q52</f>
        <v>0</v>
      </c>
      <c r="L52" s="15" t="e" cm="1">
        <f t="array" ref="L52">INDEX(Grunddata!$F$3:$F$49,MATCH(Odlingsplan!$B52,Grunddata!$C$3:$C$49,0),0)*(IF(Odlingsplan!$F52=0,(Odlingsplan!$D52/1000*Odlingsplan!$C52),Odlingsplan!$F52))</f>
        <v>#N/A</v>
      </c>
      <c r="M52" s="15" t="e" cm="1">
        <f t="array" ref="M52">INDEX(Grunddata!$G$3:$G$49,MATCH(Odlingsplan!$B52,Grunddata!$C$3:$C$49,0),0)*(IF(Odlingsplan!$F52=0,(Odlingsplan!$D52/1000*Odlingsplan!$C52),Odlingsplan!$F52))</f>
        <v>#N/A</v>
      </c>
      <c r="N52" s="15" t="e" cm="1">
        <f t="array" ref="N52">INDEX(Grunddata!$H$3:$H$49,MATCH(Odlingsplan!$B52,Grunddata!$C$3:$C$49,0),0)*(IF(Odlingsplan!$F52=0,(Odlingsplan!$D52/1000*Odlingsplan!$C52),Odlingsplan!$F52))</f>
        <v>#N/A</v>
      </c>
      <c r="O52" s="15" t="e" cm="1">
        <f t="array" ref="O52">INDEX(Grunddata!$I$3:$I$49,MATCH(Odlingsplan!$B52,Grunddata!$C$3:$C$49,0),0)*(IF(Odlingsplan!$F52=0,(Odlingsplan!$H52/1000*Odlingsplan!$C52),(Odlingsplan!H52/Odlingsplan!D52*Odlingsplan!F52)))</f>
        <v>#N/A</v>
      </c>
      <c r="P52" s="15" t="e" cm="1">
        <f t="array" ref="P52">INDEX(Grunddata!$J$3:$J$49,MATCH(Odlingsplan!$B52,Grunddata!$C$3:$C$49,0),0)*(IF(Odlingsplan!$F52=0,(Odlingsplan!$H52/1000*Odlingsplan!$C52),(Odlingsplan!H52/Odlingsplan!D52*Odlingsplan!F52)))</f>
        <v>#N/A</v>
      </c>
      <c r="Q52" s="15" t="e" cm="1">
        <f t="array" ref="Q52">INDEX(Grunddata!$K$3:$K$49,MATCH(Odlingsplan!$B52,Grunddata!$C$3:$C$49,0),0)*(IF(Odlingsplan!$F52=0,(Odlingsplan!$H52/1000*Odlingsplan!$C52),(Odlingsplan!H52/Odlingsplan!D52*Odlingsplan!F52)))</f>
        <v>#N/A</v>
      </c>
    </row>
    <row r="53" spans="1:17" x14ac:dyDescent="0.3">
      <c r="A53" t="e" cm="1">
        <f t="array" ref="A53">(INDEX(Kvävenedfall!C$5:C$296,MATCH(Odlingsplan!$B$7,Kvävenedfall!B$5:B$296,0),0))*Odlingsplan!C53/10</f>
        <v>#N/A</v>
      </c>
      <c r="B53" cm="1">
        <f t="array" ref="B53">(INDEX(Grunddata!$P$3:$P$87,MATCH(Odlingsplan!L53,Grunddata!$O$3:$O$87,0),0))*Odlingsplan!M53</f>
        <v>0</v>
      </c>
      <c r="C53" cm="1">
        <f t="array" ref="C53">(INDEX(Grunddata!$Q$3:$Q$87,MATCH(Odlingsplan!L53,Grunddata!$O$3:$O$87,0),0))*Odlingsplan!M53</f>
        <v>0</v>
      </c>
      <c r="D53" cm="1">
        <f t="array" ref="D53">(INDEX(Grunddata!$R$3:$R$87,MATCH(Odlingsplan!L53,Grunddata!$O$3:$O$87,0),0))*Odlingsplan!M53</f>
        <v>0</v>
      </c>
      <c r="E53" cm="1">
        <f t="array" ref="E53">(INDEX(Grunddata!$P$3:$P$87,MATCH(Odlingsplan!N53,Grunddata!$O$3:$O$87,0),0))*Odlingsplan!O53</f>
        <v>0</v>
      </c>
      <c r="F53" cm="1">
        <f t="array" ref="F53">(INDEX(Grunddata!$Q$3:$Q$87,MATCH(Odlingsplan!N53,Grunddata!$O$3:$O$87,0),0))*Odlingsplan!O53</f>
        <v>0</v>
      </c>
      <c r="G53" cm="1">
        <f t="array" ref="G53">(INDEX(Grunddata!$R$3:$R$87,MATCH(Odlingsplan!N53,Grunddata!$O$3:$O$87,0),0))*Odlingsplan!O53</f>
        <v>0</v>
      </c>
      <c r="H53" cm="1">
        <f t="array" ref="H53">(INDEX(Grunddata!$P$3:$P$87,MATCH(Odlingsplan!P53,Grunddata!$O$3:$O$87,0),0))*Odlingsplan!Q53</f>
        <v>0</v>
      </c>
      <c r="I53" cm="1">
        <f t="array" ref="I53">(INDEX(Grunddata!$Q$3:$Q$87,MATCH(Odlingsplan!P53,Grunddata!$O$3:$O$87,0),0))*Odlingsplan!Q53</f>
        <v>0</v>
      </c>
      <c r="J53" cm="1">
        <f t="array" ref="J53">(INDEX(Grunddata!$R$3:$R$87,MATCH(Odlingsplan!P53,Grunddata!$O$3:$O$87,0),0))*Odlingsplan!Q53</f>
        <v>0</v>
      </c>
      <c r="L53" s="15" t="e" cm="1">
        <f t="array" ref="L53">INDEX(Grunddata!$F$3:$F$49,MATCH(Odlingsplan!$B53,Grunddata!$C$3:$C$49,0),0)*(IF(Odlingsplan!$F53=0,(Odlingsplan!$D53/1000*Odlingsplan!$C53),Odlingsplan!$F53))</f>
        <v>#N/A</v>
      </c>
      <c r="M53" s="15" t="e" cm="1">
        <f t="array" ref="M53">INDEX(Grunddata!$G$3:$G$49,MATCH(Odlingsplan!$B53,Grunddata!$C$3:$C$49,0),0)*(IF(Odlingsplan!$F53=0,(Odlingsplan!$D53/1000*Odlingsplan!$C53),Odlingsplan!$F53))</f>
        <v>#N/A</v>
      </c>
      <c r="N53" s="15" t="e" cm="1">
        <f t="array" ref="N53">INDEX(Grunddata!$H$3:$H$49,MATCH(Odlingsplan!$B53,Grunddata!$C$3:$C$49,0),0)*(IF(Odlingsplan!$F53=0,(Odlingsplan!$D53/1000*Odlingsplan!$C53),Odlingsplan!$F53))</f>
        <v>#N/A</v>
      </c>
      <c r="O53" s="15" t="e" cm="1">
        <f t="array" ref="O53">INDEX(Grunddata!$I$3:$I$49,MATCH(Odlingsplan!$B53,Grunddata!$C$3:$C$49,0),0)*(IF(Odlingsplan!$F53=0,(Odlingsplan!$H53/1000*Odlingsplan!$C53),(Odlingsplan!H53/Odlingsplan!D53*Odlingsplan!F53)))</f>
        <v>#N/A</v>
      </c>
      <c r="P53" s="15" t="e" cm="1">
        <f t="array" ref="P53">INDEX(Grunddata!$J$3:$J$49,MATCH(Odlingsplan!$B53,Grunddata!$C$3:$C$49,0),0)*(IF(Odlingsplan!$F53=0,(Odlingsplan!$H53/1000*Odlingsplan!$C53),(Odlingsplan!H53/Odlingsplan!D53*Odlingsplan!F53)))</f>
        <v>#N/A</v>
      </c>
      <c r="Q53" s="15" t="e" cm="1">
        <f t="array" ref="Q53">INDEX(Grunddata!$K$3:$K$49,MATCH(Odlingsplan!$B53,Grunddata!$C$3:$C$49,0),0)*(IF(Odlingsplan!$F53=0,(Odlingsplan!$H53/1000*Odlingsplan!$C53),(Odlingsplan!H53/Odlingsplan!D53*Odlingsplan!F53)))</f>
        <v>#N/A</v>
      </c>
    </row>
    <row r="54" spans="1:17" x14ac:dyDescent="0.3">
      <c r="A54" t="e" cm="1">
        <f t="array" ref="A54">(INDEX(Kvävenedfall!C$5:C$296,MATCH(Odlingsplan!$B$7,Kvävenedfall!B$5:B$296,0),0))*Odlingsplan!C54/10</f>
        <v>#N/A</v>
      </c>
      <c r="B54" cm="1">
        <f t="array" ref="B54">(INDEX(Grunddata!$P$3:$P$87,MATCH(Odlingsplan!L54,Grunddata!$O$3:$O$87,0),0))*Odlingsplan!M54</f>
        <v>0</v>
      </c>
      <c r="C54" cm="1">
        <f t="array" ref="C54">(INDEX(Grunddata!$Q$3:$Q$87,MATCH(Odlingsplan!L54,Grunddata!$O$3:$O$87,0),0))*Odlingsplan!M54</f>
        <v>0</v>
      </c>
      <c r="D54" cm="1">
        <f t="array" ref="D54">(INDEX(Grunddata!$R$3:$R$87,MATCH(Odlingsplan!L54,Grunddata!$O$3:$O$87,0),0))*Odlingsplan!M54</f>
        <v>0</v>
      </c>
      <c r="E54" cm="1">
        <f t="array" ref="E54">(INDEX(Grunddata!$P$3:$P$87,MATCH(Odlingsplan!N54,Grunddata!$O$3:$O$87,0),0))*Odlingsplan!O54</f>
        <v>0</v>
      </c>
      <c r="F54" cm="1">
        <f t="array" ref="F54">(INDEX(Grunddata!$Q$3:$Q$87,MATCH(Odlingsplan!N54,Grunddata!$O$3:$O$87,0),0))*Odlingsplan!O54</f>
        <v>0</v>
      </c>
      <c r="G54" cm="1">
        <f t="array" ref="G54">(INDEX(Grunddata!$R$3:$R$87,MATCH(Odlingsplan!N54,Grunddata!$O$3:$O$87,0),0))*Odlingsplan!O54</f>
        <v>0</v>
      </c>
      <c r="H54" cm="1">
        <f t="array" ref="H54">(INDEX(Grunddata!$P$3:$P$87,MATCH(Odlingsplan!P54,Grunddata!$O$3:$O$87,0),0))*Odlingsplan!Q54</f>
        <v>0</v>
      </c>
      <c r="I54" cm="1">
        <f t="array" ref="I54">(INDEX(Grunddata!$Q$3:$Q$87,MATCH(Odlingsplan!P54,Grunddata!$O$3:$O$87,0),0))*Odlingsplan!Q54</f>
        <v>0</v>
      </c>
      <c r="J54" cm="1">
        <f t="array" ref="J54">(INDEX(Grunddata!$R$3:$R$87,MATCH(Odlingsplan!P54,Grunddata!$O$3:$O$87,0),0))*Odlingsplan!Q54</f>
        <v>0</v>
      </c>
      <c r="L54" s="15" t="e" cm="1">
        <f t="array" ref="L54">INDEX(Grunddata!$F$3:$F$49,MATCH(Odlingsplan!$B54,Grunddata!$C$3:$C$49,0),0)*(IF(Odlingsplan!$F54=0,(Odlingsplan!$D54/1000*Odlingsplan!$C54),Odlingsplan!$F54))</f>
        <v>#N/A</v>
      </c>
      <c r="M54" s="15" t="e" cm="1">
        <f t="array" ref="M54">INDEX(Grunddata!$G$3:$G$49,MATCH(Odlingsplan!$B54,Grunddata!$C$3:$C$49,0),0)*(IF(Odlingsplan!$F54=0,(Odlingsplan!$D54/1000*Odlingsplan!$C54),Odlingsplan!$F54))</f>
        <v>#N/A</v>
      </c>
      <c r="N54" s="15" t="e" cm="1">
        <f t="array" ref="N54">INDEX(Grunddata!$H$3:$H$49,MATCH(Odlingsplan!$B54,Grunddata!$C$3:$C$49,0),0)*(IF(Odlingsplan!$F54=0,(Odlingsplan!$D54/1000*Odlingsplan!$C54),Odlingsplan!$F54))</f>
        <v>#N/A</v>
      </c>
      <c r="O54" s="15" t="e" cm="1">
        <f t="array" ref="O54">INDEX(Grunddata!$I$3:$I$49,MATCH(Odlingsplan!$B54,Grunddata!$C$3:$C$49,0),0)*(IF(Odlingsplan!$F54=0,(Odlingsplan!$H54/1000*Odlingsplan!$C54),(Odlingsplan!H54/Odlingsplan!D54*Odlingsplan!F54)))</f>
        <v>#N/A</v>
      </c>
      <c r="P54" s="15" t="e" cm="1">
        <f t="array" ref="P54">INDEX(Grunddata!$J$3:$J$49,MATCH(Odlingsplan!$B54,Grunddata!$C$3:$C$49,0),0)*(IF(Odlingsplan!$F54=0,(Odlingsplan!$H54/1000*Odlingsplan!$C54),(Odlingsplan!H54/Odlingsplan!D54*Odlingsplan!F54)))</f>
        <v>#N/A</v>
      </c>
      <c r="Q54" s="15" t="e" cm="1">
        <f t="array" ref="Q54">INDEX(Grunddata!$K$3:$K$49,MATCH(Odlingsplan!$B54,Grunddata!$C$3:$C$49,0),0)*(IF(Odlingsplan!$F54=0,(Odlingsplan!$H54/1000*Odlingsplan!$C54),(Odlingsplan!H54/Odlingsplan!D54*Odlingsplan!F54)))</f>
        <v>#N/A</v>
      </c>
    </row>
    <row r="55" spans="1:17" x14ac:dyDescent="0.3">
      <c r="A55" t="e" cm="1">
        <f t="array" ref="A55">(INDEX(Kvävenedfall!C$5:C$296,MATCH(Odlingsplan!$B$7,Kvävenedfall!B$5:B$296,0),0))*Odlingsplan!C55/10</f>
        <v>#N/A</v>
      </c>
      <c r="B55" cm="1">
        <f t="array" ref="B55">(INDEX(Grunddata!$P$3:$P$87,MATCH(Odlingsplan!L55,Grunddata!$O$3:$O$87,0),0))*Odlingsplan!M55</f>
        <v>0</v>
      </c>
      <c r="C55" cm="1">
        <f t="array" ref="C55">(INDEX(Grunddata!$Q$3:$Q$87,MATCH(Odlingsplan!L55,Grunddata!$O$3:$O$87,0),0))*Odlingsplan!M55</f>
        <v>0</v>
      </c>
      <c r="D55" cm="1">
        <f t="array" ref="D55">(INDEX(Grunddata!$R$3:$R$87,MATCH(Odlingsplan!L55,Grunddata!$O$3:$O$87,0),0))*Odlingsplan!M55</f>
        <v>0</v>
      </c>
      <c r="E55" cm="1">
        <f t="array" ref="E55">(INDEX(Grunddata!$P$3:$P$87,MATCH(Odlingsplan!N55,Grunddata!$O$3:$O$87,0),0))*Odlingsplan!O55</f>
        <v>0</v>
      </c>
      <c r="F55" cm="1">
        <f t="array" ref="F55">(INDEX(Grunddata!$Q$3:$Q$87,MATCH(Odlingsplan!N55,Grunddata!$O$3:$O$87,0),0))*Odlingsplan!O55</f>
        <v>0</v>
      </c>
      <c r="G55" cm="1">
        <f t="array" ref="G55">(INDEX(Grunddata!$R$3:$R$87,MATCH(Odlingsplan!N55,Grunddata!$O$3:$O$87,0),0))*Odlingsplan!O55</f>
        <v>0</v>
      </c>
      <c r="H55" cm="1">
        <f t="array" ref="H55">(INDEX(Grunddata!$P$3:$P$87,MATCH(Odlingsplan!P55,Grunddata!$O$3:$O$87,0),0))*Odlingsplan!Q55</f>
        <v>0</v>
      </c>
      <c r="I55" cm="1">
        <f t="array" ref="I55">(INDEX(Grunddata!$Q$3:$Q$87,MATCH(Odlingsplan!P55,Grunddata!$O$3:$O$87,0),0))*Odlingsplan!Q55</f>
        <v>0</v>
      </c>
      <c r="J55" cm="1">
        <f t="array" ref="J55">(INDEX(Grunddata!$R$3:$R$87,MATCH(Odlingsplan!P55,Grunddata!$O$3:$O$87,0),0))*Odlingsplan!Q55</f>
        <v>0</v>
      </c>
      <c r="L55" s="15" t="e" cm="1">
        <f t="array" ref="L55">INDEX(Grunddata!$F$3:$F$49,MATCH(Odlingsplan!$B55,Grunddata!$C$3:$C$49,0),0)*(IF(Odlingsplan!$F55=0,(Odlingsplan!$D55/1000*Odlingsplan!$C55),Odlingsplan!$F55))</f>
        <v>#N/A</v>
      </c>
      <c r="M55" s="15" t="e" cm="1">
        <f t="array" ref="M55">INDEX(Grunddata!$G$3:$G$49,MATCH(Odlingsplan!$B55,Grunddata!$C$3:$C$49,0),0)*(IF(Odlingsplan!$F55=0,(Odlingsplan!$D55/1000*Odlingsplan!$C55),Odlingsplan!$F55))</f>
        <v>#N/A</v>
      </c>
      <c r="N55" s="15" t="e" cm="1">
        <f t="array" ref="N55">INDEX(Grunddata!$H$3:$H$49,MATCH(Odlingsplan!$B55,Grunddata!$C$3:$C$49,0),0)*(IF(Odlingsplan!$F55=0,(Odlingsplan!$D55/1000*Odlingsplan!$C55),Odlingsplan!$F55))</f>
        <v>#N/A</v>
      </c>
      <c r="O55" s="15" t="e" cm="1">
        <f t="array" ref="O55">INDEX(Grunddata!$I$3:$I$49,MATCH(Odlingsplan!$B55,Grunddata!$C$3:$C$49,0),0)*(IF(Odlingsplan!$F55=0,(Odlingsplan!$H55/1000*Odlingsplan!$C55),(Odlingsplan!H55/Odlingsplan!D55*Odlingsplan!F55)))</f>
        <v>#N/A</v>
      </c>
      <c r="P55" s="15" t="e" cm="1">
        <f t="array" ref="P55">INDEX(Grunddata!$J$3:$J$49,MATCH(Odlingsplan!$B55,Grunddata!$C$3:$C$49,0),0)*(IF(Odlingsplan!$F55=0,(Odlingsplan!$H55/1000*Odlingsplan!$C55),(Odlingsplan!H55/Odlingsplan!D55*Odlingsplan!F55)))</f>
        <v>#N/A</v>
      </c>
      <c r="Q55" s="15" t="e" cm="1">
        <f t="array" ref="Q55">INDEX(Grunddata!$K$3:$K$49,MATCH(Odlingsplan!$B55,Grunddata!$C$3:$C$49,0),0)*(IF(Odlingsplan!$F55=0,(Odlingsplan!$H55/1000*Odlingsplan!$C55),(Odlingsplan!H55/Odlingsplan!D55*Odlingsplan!F55)))</f>
        <v>#N/A</v>
      </c>
    </row>
    <row r="56" spans="1:17" x14ac:dyDescent="0.3">
      <c r="A56" t="e" cm="1">
        <f t="array" ref="A56">(INDEX(Kvävenedfall!C$5:C$296,MATCH(Odlingsplan!$B$7,Kvävenedfall!B$5:B$296,0),0))*Odlingsplan!C56/10</f>
        <v>#N/A</v>
      </c>
      <c r="B56" cm="1">
        <f t="array" ref="B56">(INDEX(Grunddata!$P$3:$P$87,MATCH(Odlingsplan!L56,Grunddata!$O$3:$O$87,0),0))*Odlingsplan!M56</f>
        <v>0</v>
      </c>
      <c r="C56" cm="1">
        <f t="array" ref="C56">(INDEX(Grunddata!$Q$3:$Q$87,MATCH(Odlingsplan!L56,Grunddata!$O$3:$O$87,0),0))*Odlingsplan!M56</f>
        <v>0</v>
      </c>
      <c r="D56" cm="1">
        <f t="array" ref="D56">(INDEX(Grunddata!$R$3:$R$87,MATCH(Odlingsplan!L56,Grunddata!$O$3:$O$87,0),0))*Odlingsplan!M56</f>
        <v>0</v>
      </c>
      <c r="E56" cm="1">
        <f t="array" ref="E56">(INDEX(Grunddata!$P$3:$P$87,MATCH(Odlingsplan!N56,Grunddata!$O$3:$O$87,0),0))*Odlingsplan!O56</f>
        <v>0</v>
      </c>
      <c r="F56" cm="1">
        <f t="array" ref="F56">(INDEX(Grunddata!$Q$3:$Q$87,MATCH(Odlingsplan!N56,Grunddata!$O$3:$O$87,0),0))*Odlingsplan!O56</f>
        <v>0</v>
      </c>
      <c r="G56" cm="1">
        <f t="array" ref="G56">(INDEX(Grunddata!$R$3:$R$87,MATCH(Odlingsplan!N56,Grunddata!$O$3:$O$87,0),0))*Odlingsplan!O56</f>
        <v>0</v>
      </c>
      <c r="H56" cm="1">
        <f t="array" ref="H56">(INDEX(Grunddata!$P$3:$P$87,MATCH(Odlingsplan!P56,Grunddata!$O$3:$O$87,0),0))*Odlingsplan!Q56</f>
        <v>0</v>
      </c>
      <c r="I56" cm="1">
        <f t="array" ref="I56">(INDEX(Grunddata!$Q$3:$Q$87,MATCH(Odlingsplan!P56,Grunddata!$O$3:$O$87,0),0))*Odlingsplan!Q56</f>
        <v>0</v>
      </c>
      <c r="J56" cm="1">
        <f t="array" ref="J56">(INDEX(Grunddata!$R$3:$R$87,MATCH(Odlingsplan!P56,Grunddata!$O$3:$O$87,0),0))*Odlingsplan!Q56</f>
        <v>0</v>
      </c>
      <c r="L56" s="15" t="e" cm="1">
        <f t="array" ref="L56">INDEX(Grunddata!$F$3:$F$49,MATCH(Odlingsplan!$B56,Grunddata!$C$3:$C$49,0),0)*(IF(Odlingsplan!$F56=0,(Odlingsplan!$D56/1000*Odlingsplan!$C56),Odlingsplan!$F56))</f>
        <v>#N/A</v>
      </c>
      <c r="M56" s="15" t="e" cm="1">
        <f t="array" ref="M56">INDEX(Grunddata!$G$3:$G$49,MATCH(Odlingsplan!$B56,Grunddata!$C$3:$C$49,0),0)*(IF(Odlingsplan!$F56=0,(Odlingsplan!$D56/1000*Odlingsplan!$C56),Odlingsplan!$F56))</f>
        <v>#N/A</v>
      </c>
      <c r="N56" s="15" t="e" cm="1">
        <f t="array" ref="N56">INDEX(Grunddata!$H$3:$H$49,MATCH(Odlingsplan!$B56,Grunddata!$C$3:$C$49,0),0)*(IF(Odlingsplan!$F56=0,(Odlingsplan!$D56/1000*Odlingsplan!$C56),Odlingsplan!$F56))</f>
        <v>#N/A</v>
      </c>
      <c r="O56" s="15" t="e" cm="1">
        <f t="array" ref="O56">INDEX(Grunddata!$I$3:$I$49,MATCH(Odlingsplan!$B56,Grunddata!$C$3:$C$49,0),0)*(IF(Odlingsplan!$F56=0,(Odlingsplan!$H56/1000*Odlingsplan!$C56),(Odlingsplan!H56/Odlingsplan!D56*Odlingsplan!F56)))</f>
        <v>#N/A</v>
      </c>
      <c r="P56" s="15" t="e" cm="1">
        <f t="array" ref="P56">INDEX(Grunddata!$J$3:$J$49,MATCH(Odlingsplan!$B56,Grunddata!$C$3:$C$49,0),0)*(IF(Odlingsplan!$F56=0,(Odlingsplan!$H56/1000*Odlingsplan!$C56),(Odlingsplan!H56/Odlingsplan!D56*Odlingsplan!F56)))</f>
        <v>#N/A</v>
      </c>
      <c r="Q56" s="15" t="e" cm="1">
        <f t="array" ref="Q56">INDEX(Grunddata!$K$3:$K$49,MATCH(Odlingsplan!$B56,Grunddata!$C$3:$C$49,0),0)*(IF(Odlingsplan!$F56=0,(Odlingsplan!$H56/1000*Odlingsplan!$C56),(Odlingsplan!H56/Odlingsplan!D56*Odlingsplan!F56)))</f>
        <v>#N/A</v>
      </c>
    </row>
    <row r="57" spans="1:17" x14ac:dyDescent="0.3">
      <c r="A57" t="e" cm="1">
        <f t="array" ref="A57">(INDEX(Kvävenedfall!C$5:C$296,MATCH(Odlingsplan!$B$7,Kvävenedfall!B$5:B$296,0),0))*Odlingsplan!C57/10</f>
        <v>#N/A</v>
      </c>
      <c r="B57" cm="1">
        <f t="array" ref="B57">(INDEX(Grunddata!$P$3:$P$87,MATCH(Odlingsplan!L57,Grunddata!$O$3:$O$87,0),0))*Odlingsplan!M57</f>
        <v>0</v>
      </c>
      <c r="C57" cm="1">
        <f t="array" ref="C57">(INDEX(Grunddata!$Q$3:$Q$87,MATCH(Odlingsplan!L57,Grunddata!$O$3:$O$87,0),0))*Odlingsplan!M57</f>
        <v>0</v>
      </c>
      <c r="D57" cm="1">
        <f t="array" ref="D57">(INDEX(Grunddata!$R$3:$R$87,MATCH(Odlingsplan!L57,Grunddata!$O$3:$O$87,0),0))*Odlingsplan!M57</f>
        <v>0</v>
      </c>
      <c r="E57" cm="1">
        <f t="array" ref="E57">(INDEX(Grunddata!$P$3:$P$87,MATCH(Odlingsplan!N57,Grunddata!$O$3:$O$87,0),0))*Odlingsplan!O57</f>
        <v>0</v>
      </c>
      <c r="F57" cm="1">
        <f t="array" ref="F57">(INDEX(Grunddata!$Q$3:$Q$87,MATCH(Odlingsplan!N57,Grunddata!$O$3:$O$87,0),0))*Odlingsplan!O57</f>
        <v>0</v>
      </c>
      <c r="G57" cm="1">
        <f t="array" ref="G57">(INDEX(Grunddata!$R$3:$R$87,MATCH(Odlingsplan!N57,Grunddata!$O$3:$O$87,0),0))*Odlingsplan!O57</f>
        <v>0</v>
      </c>
      <c r="H57" cm="1">
        <f t="array" ref="H57">(INDEX(Grunddata!$P$3:$P$87,MATCH(Odlingsplan!P57,Grunddata!$O$3:$O$87,0),0))*Odlingsplan!Q57</f>
        <v>0</v>
      </c>
      <c r="I57" cm="1">
        <f t="array" ref="I57">(INDEX(Grunddata!$Q$3:$Q$87,MATCH(Odlingsplan!P57,Grunddata!$O$3:$O$87,0),0))*Odlingsplan!Q57</f>
        <v>0</v>
      </c>
      <c r="J57" cm="1">
        <f t="array" ref="J57">(INDEX(Grunddata!$R$3:$R$87,MATCH(Odlingsplan!P57,Grunddata!$O$3:$O$87,0),0))*Odlingsplan!Q57</f>
        <v>0</v>
      </c>
      <c r="L57" s="15" t="e" cm="1">
        <f t="array" ref="L57">INDEX(Grunddata!$F$3:$F$49,MATCH(Odlingsplan!$B57,Grunddata!$C$3:$C$49,0),0)*(IF(Odlingsplan!$F57=0,(Odlingsplan!$D57/1000*Odlingsplan!$C57),Odlingsplan!$F57))</f>
        <v>#N/A</v>
      </c>
      <c r="M57" s="15" t="e" cm="1">
        <f t="array" ref="M57">INDEX(Grunddata!$G$3:$G$49,MATCH(Odlingsplan!$B57,Grunddata!$C$3:$C$49,0),0)*(IF(Odlingsplan!$F57=0,(Odlingsplan!$D57/1000*Odlingsplan!$C57),Odlingsplan!$F57))</f>
        <v>#N/A</v>
      </c>
      <c r="N57" s="15" t="e" cm="1">
        <f t="array" ref="N57">INDEX(Grunddata!$H$3:$H$49,MATCH(Odlingsplan!$B57,Grunddata!$C$3:$C$49,0),0)*(IF(Odlingsplan!$F57=0,(Odlingsplan!$D57/1000*Odlingsplan!$C57),Odlingsplan!$F57))</f>
        <v>#N/A</v>
      </c>
      <c r="O57" s="15" t="e" cm="1">
        <f t="array" ref="O57">INDEX(Grunddata!$I$3:$I$49,MATCH(Odlingsplan!$B57,Grunddata!$C$3:$C$49,0),0)*(IF(Odlingsplan!$F57=0,(Odlingsplan!$H57/1000*Odlingsplan!$C57),(Odlingsplan!H57/Odlingsplan!D57*Odlingsplan!F57)))</f>
        <v>#N/A</v>
      </c>
      <c r="P57" s="15" t="e" cm="1">
        <f t="array" ref="P57">INDEX(Grunddata!$J$3:$J$49,MATCH(Odlingsplan!$B57,Grunddata!$C$3:$C$49,0),0)*(IF(Odlingsplan!$F57=0,(Odlingsplan!$H57/1000*Odlingsplan!$C57),(Odlingsplan!H57/Odlingsplan!D57*Odlingsplan!F57)))</f>
        <v>#N/A</v>
      </c>
      <c r="Q57" s="15" t="e" cm="1">
        <f t="array" ref="Q57">INDEX(Grunddata!$K$3:$K$49,MATCH(Odlingsplan!$B57,Grunddata!$C$3:$C$49,0),0)*(IF(Odlingsplan!$F57=0,(Odlingsplan!$H57/1000*Odlingsplan!$C57),(Odlingsplan!H57/Odlingsplan!D57*Odlingsplan!F57)))</f>
        <v>#N/A</v>
      </c>
    </row>
    <row r="58" spans="1:17" x14ac:dyDescent="0.3">
      <c r="A58" t="e" cm="1">
        <f t="array" ref="A58">(INDEX(Kvävenedfall!C$5:C$296,MATCH(Odlingsplan!$B$7,Kvävenedfall!B$5:B$296,0),0))*Odlingsplan!C58/10</f>
        <v>#N/A</v>
      </c>
      <c r="B58" cm="1">
        <f t="array" ref="B58">(INDEX(Grunddata!$P$3:$P$87,MATCH(Odlingsplan!L58,Grunddata!$O$3:$O$87,0),0))*Odlingsplan!M58</f>
        <v>0</v>
      </c>
      <c r="C58" cm="1">
        <f t="array" ref="C58">(INDEX(Grunddata!$Q$3:$Q$87,MATCH(Odlingsplan!L58,Grunddata!$O$3:$O$87,0),0))*Odlingsplan!M58</f>
        <v>0</v>
      </c>
      <c r="D58" cm="1">
        <f t="array" ref="D58">(INDEX(Grunddata!$R$3:$R$87,MATCH(Odlingsplan!L58,Grunddata!$O$3:$O$87,0),0))*Odlingsplan!M58</f>
        <v>0</v>
      </c>
      <c r="E58" cm="1">
        <f t="array" ref="E58">(INDEX(Grunddata!$P$3:$P$87,MATCH(Odlingsplan!N58,Grunddata!$O$3:$O$87,0),0))*Odlingsplan!O58</f>
        <v>0</v>
      </c>
      <c r="F58" cm="1">
        <f t="array" ref="F58">(INDEX(Grunddata!$Q$3:$Q$87,MATCH(Odlingsplan!N58,Grunddata!$O$3:$O$87,0),0))*Odlingsplan!O58</f>
        <v>0</v>
      </c>
      <c r="G58" cm="1">
        <f t="array" ref="G58">(INDEX(Grunddata!$R$3:$R$87,MATCH(Odlingsplan!N58,Grunddata!$O$3:$O$87,0),0))*Odlingsplan!O58</f>
        <v>0</v>
      </c>
      <c r="H58" cm="1">
        <f t="array" ref="H58">(INDEX(Grunddata!$P$3:$P$87,MATCH(Odlingsplan!P58,Grunddata!$O$3:$O$87,0),0))*Odlingsplan!Q58</f>
        <v>0</v>
      </c>
      <c r="I58" cm="1">
        <f t="array" ref="I58">(INDEX(Grunddata!$Q$3:$Q$87,MATCH(Odlingsplan!P58,Grunddata!$O$3:$O$87,0),0))*Odlingsplan!Q58</f>
        <v>0</v>
      </c>
      <c r="J58" cm="1">
        <f t="array" ref="J58">(INDEX(Grunddata!$R$3:$R$87,MATCH(Odlingsplan!P58,Grunddata!$O$3:$O$87,0),0))*Odlingsplan!Q58</f>
        <v>0</v>
      </c>
      <c r="L58" s="15" t="e" cm="1">
        <f t="array" ref="L58">INDEX(Grunddata!$F$3:$F$49,MATCH(Odlingsplan!$B58,Grunddata!$C$3:$C$49,0),0)*(IF(Odlingsplan!$F58=0,(Odlingsplan!$D58/1000*Odlingsplan!$C58),Odlingsplan!$F58))</f>
        <v>#N/A</v>
      </c>
      <c r="M58" s="15" t="e" cm="1">
        <f t="array" ref="M58">INDEX(Grunddata!$G$3:$G$49,MATCH(Odlingsplan!$B58,Grunddata!$C$3:$C$49,0),0)*(IF(Odlingsplan!$F58=0,(Odlingsplan!$D58/1000*Odlingsplan!$C58),Odlingsplan!$F58))</f>
        <v>#N/A</v>
      </c>
      <c r="N58" s="15" t="e" cm="1">
        <f t="array" ref="N58">INDEX(Grunddata!$H$3:$H$49,MATCH(Odlingsplan!$B58,Grunddata!$C$3:$C$49,0),0)*(IF(Odlingsplan!$F58=0,(Odlingsplan!$D58/1000*Odlingsplan!$C58),Odlingsplan!$F58))</f>
        <v>#N/A</v>
      </c>
      <c r="O58" s="15" t="e" cm="1">
        <f t="array" ref="O58">INDEX(Grunddata!$I$3:$I$49,MATCH(Odlingsplan!$B58,Grunddata!$C$3:$C$49,0),0)*(IF(Odlingsplan!$F58=0,(Odlingsplan!$H58/1000*Odlingsplan!$C58),(Odlingsplan!H58/Odlingsplan!D58*Odlingsplan!F58)))</f>
        <v>#N/A</v>
      </c>
      <c r="P58" s="15" t="e" cm="1">
        <f t="array" ref="P58">INDEX(Grunddata!$J$3:$J$49,MATCH(Odlingsplan!$B58,Grunddata!$C$3:$C$49,0),0)*(IF(Odlingsplan!$F58=0,(Odlingsplan!$H58/1000*Odlingsplan!$C58),(Odlingsplan!H58/Odlingsplan!D58*Odlingsplan!F58)))</f>
        <v>#N/A</v>
      </c>
      <c r="Q58" s="15" t="e" cm="1">
        <f t="array" ref="Q58">INDEX(Grunddata!$K$3:$K$49,MATCH(Odlingsplan!$B58,Grunddata!$C$3:$C$49,0),0)*(IF(Odlingsplan!$F58=0,(Odlingsplan!$H58/1000*Odlingsplan!$C58),(Odlingsplan!H58/Odlingsplan!D58*Odlingsplan!F58)))</f>
        <v>#N/A</v>
      </c>
    </row>
    <row r="59" spans="1:17" x14ac:dyDescent="0.3">
      <c r="A59" t="e" cm="1">
        <f t="array" ref="A59">(INDEX(Kvävenedfall!C$5:C$296,MATCH(Odlingsplan!$B$7,Kvävenedfall!B$5:B$296,0),0))*Odlingsplan!C59/10</f>
        <v>#N/A</v>
      </c>
      <c r="B59" cm="1">
        <f t="array" ref="B59">(INDEX(Grunddata!$P$3:$P$87,MATCH(Odlingsplan!L59,Grunddata!$O$3:$O$87,0),0))*Odlingsplan!M59</f>
        <v>0</v>
      </c>
      <c r="C59" cm="1">
        <f t="array" ref="C59">(INDEX(Grunddata!$Q$3:$Q$87,MATCH(Odlingsplan!L59,Grunddata!$O$3:$O$87,0),0))*Odlingsplan!M59</f>
        <v>0</v>
      </c>
      <c r="D59" cm="1">
        <f t="array" ref="D59">(INDEX(Grunddata!$R$3:$R$87,MATCH(Odlingsplan!L59,Grunddata!$O$3:$O$87,0),0))*Odlingsplan!M59</f>
        <v>0</v>
      </c>
      <c r="E59" cm="1">
        <f t="array" ref="E59">(INDEX(Grunddata!$P$3:$P$87,MATCH(Odlingsplan!N59,Grunddata!$O$3:$O$87,0),0))*Odlingsplan!O59</f>
        <v>0</v>
      </c>
      <c r="F59" cm="1">
        <f t="array" ref="F59">(INDEX(Grunddata!$Q$3:$Q$87,MATCH(Odlingsplan!N59,Grunddata!$O$3:$O$87,0),0))*Odlingsplan!O59</f>
        <v>0</v>
      </c>
      <c r="G59" cm="1">
        <f t="array" ref="G59">(INDEX(Grunddata!$R$3:$R$87,MATCH(Odlingsplan!N59,Grunddata!$O$3:$O$87,0),0))*Odlingsplan!O59</f>
        <v>0</v>
      </c>
      <c r="H59" cm="1">
        <f t="array" ref="H59">(INDEX(Grunddata!$P$3:$P$87,MATCH(Odlingsplan!P59,Grunddata!$O$3:$O$87,0),0))*Odlingsplan!Q59</f>
        <v>0</v>
      </c>
      <c r="I59" cm="1">
        <f t="array" ref="I59">(INDEX(Grunddata!$Q$3:$Q$87,MATCH(Odlingsplan!P59,Grunddata!$O$3:$O$87,0),0))*Odlingsplan!Q59</f>
        <v>0</v>
      </c>
      <c r="J59" cm="1">
        <f t="array" ref="J59">(INDEX(Grunddata!$R$3:$R$87,MATCH(Odlingsplan!P59,Grunddata!$O$3:$O$87,0),0))*Odlingsplan!Q59</f>
        <v>0</v>
      </c>
      <c r="L59" s="15" t="e" cm="1">
        <f t="array" ref="L59">INDEX(Grunddata!$F$3:$F$49,MATCH(Odlingsplan!$B59,Grunddata!$C$3:$C$49,0),0)*(IF(Odlingsplan!$F59=0,(Odlingsplan!$D59/1000*Odlingsplan!$C59),Odlingsplan!$F59))</f>
        <v>#N/A</v>
      </c>
      <c r="M59" s="15" t="e" cm="1">
        <f t="array" ref="M59">INDEX(Grunddata!$G$3:$G$49,MATCH(Odlingsplan!$B59,Grunddata!$C$3:$C$49,0),0)*(IF(Odlingsplan!$F59=0,(Odlingsplan!$D59/1000*Odlingsplan!$C59),Odlingsplan!$F59))</f>
        <v>#N/A</v>
      </c>
      <c r="N59" s="15" t="e" cm="1">
        <f t="array" ref="N59">INDEX(Grunddata!$H$3:$H$49,MATCH(Odlingsplan!$B59,Grunddata!$C$3:$C$49,0),0)*(IF(Odlingsplan!$F59=0,(Odlingsplan!$D59/1000*Odlingsplan!$C59),Odlingsplan!$F59))</f>
        <v>#N/A</v>
      </c>
      <c r="O59" s="15" t="e" cm="1">
        <f t="array" ref="O59">INDEX(Grunddata!$I$3:$I$49,MATCH(Odlingsplan!$B59,Grunddata!$C$3:$C$49,0),0)*(IF(Odlingsplan!$F59=0,(Odlingsplan!$H59/1000*Odlingsplan!$C59),(Odlingsplan!H59/Odlingsplan!D59*Odlingsplan!F59)))</f>
        <v>#N/A</v>
      </c>
      <c r="P59" s="15" t="e" cm="1">
        <f t="array" ref="P59">INDEX(Grunddata!$J$3:$J$49,MATCH(Odlingsplan!$B59,Grunddata!$C$3:$C$49,0),0)*(IF(Odlingsplan!$F59=0,(Odlingsplan!$H59/1000*Odlingsplan!$C59),(Odlingsplan!H59/Odlingsplan!D59*Odlingsplan!F59)))</f>
        <v>#N/A</v>
      </c>
      <c r="Q59" s="15" t="e" cm="1">
        <f t="array" ref="Q59">INDEX(Grunddata!$K$3:$K$49,MATCH(Odlingsplan!$B59,Grunddata!$C$3:$C$49,0),0)*(IF(Odlingsplan!$F59=0,(Odlingsplan!$H59/1000*Odlingsplan!$C59),(Odlingsplan!H59/Odlingsplan!D59*Odlingsplan!F59)))</f>
        <v>#N/A</v>
      </c>
    </row>
    <row r="60" spans="1:17" x14ac:dyDescent="0.3">
      <c r="A60" t="e" cm="1">
        <f t="array" ref="A60">(INDEX(Kvävenedfall!C$5:C$296,MATCH(Odlingsplan!$B$7,Kvävenedfall!B$5:B$296,0),0))*Odlingsplan!C60/10</f>
        <v>#N/A</v>
      </c>
      <c r="B60" cm="1">
        <f t="array" ref="B60">(INDEX(Grunddata!$P$3:$P$87,MATCH(Odlingsplan!L60,Grunddata!$O$3:$O$87,0),0))*Odlingsplan!M60</f>
        <v>0</v>
      </c>
      <c r="C60" cm="1">
        <f t="array" ref="C60">(INDEX(Grunddata!$Q$3:$Q$87,MATCH(Odlingsplan!L60,Grunddata!$O$3:$O$87,0),0))*Odlingsplan!M60</f>
        <v>0</v>
      </c>
      <c r="D60" cm="1">
        <f t="array" ref="D60">(INDEX(Grunddata!$R$3:$R$87,MATCH(Odlingsplan!L60,Grunddata!$O$3:$O$87,0),0))*Odlingsplan!M60</f>
        <v>0</v>
      </c>
      <c r="E60" cm="1">
        <f t="array" ref="E60">(INDEX(Grunddata!$P$3:$P$87,MATCH(Odlingsplan!N60,Grunddata!$O$3:$O$87,0),0))*Odlingsplan!O60</f>
        <v>0</v>
      </c>
      <c r="F60" cm="1">
        <f t="array" ref="F60">(INDEX(Grunddata!$Q$3:$Q$87,MATCH(Odlingsplan!N60,Grunddata!$O$3:$O$87,0),0))*Odlingsplan!O60</f>
        <v>0</v>
      </c>
      <c r="G60" cm="1">
        <f t="array" ref="G60">(INDEX(Grunddata!$R$3:$R$87,MATCH(Odlingsplan!N60,Grunddata!$O$3:$O$87,0),0))*Odlingsplan!O60</f>
        <v>0</v>
      </c>
      <c r="H60" cm="1">
        <f t="array" ref="H60">(INDEX(Grunddata!$P$3:$P$87,MATCH(Odlingsplan!P60,Grunddata!$O$3:$O$87,0),0))*Odlingsplan!Q60</f>
        <v>0</v>
      </c>
      <c r="I60" cm="1">
        <f t="array" ref="I60">(INDEX(Grunddata!$Q$3:$Q$87,MATCH(Odlingsplan!P60,Grunddata!$O$3:$O$87,0),0))*Odlingsplan!Q60</f>
        <v>0</v>
      </c>
      <c r="J60" cm="1">
        <f t="array" ref="J60">(INDEX(Grunddata!$R$3:$R$87,MATCH(Odlingsplan!P60,Grunddata!$O$3:$O$87,0),0))*Odlingsplan!Q60</f>
        <v>0</v>
      </c>
      <c r="L60" s="15" t="e" cm="1">
        <f t="array" ref="L60">INDEX(Grunddata!$F$3:$F$49,MATCH(Odlingsplan!$B60,Grunddata!$C$3:$C$49,0),0)*(IF(Odlingsplan!$F60=0,(Odlingsplan!$D60/1000*Odlingsplan!$C60),Odlingsplan!$F60))</f>
        <v>#N/A</v>
      </c>
      <c r="M60" s="15" t="e" cm="1">
        <f t="array" ref="M60">INDEX(Grunddata!$G$3:$G$49,MATCH(Odlingsplan!$B60,Grunddata!$C$3:$C$49,0),0)*(IF(Odlingsplan!$F60=0,(Odlingsplan!$D60/1000*Odlingsplan!$C60),Odlingsplan!$F60))</f>
        <v>#N/A</v>
      </c>
      <c r="N60" s="15" t="e" cm="1">
        <f t="array" ref="N60">INDEX(Grunddata!$H$3:$H$49,MATCH(Odlingsplan!$B60,Grunddata!$C$3:$C$49,0),0)*(IF(Odlingsplan!$F60=0,(Odlingsplan!$D60/1000*Odlingsplan!$C60),Odlingsplan!$F60))</f>
        <v>#N/A</v>
      </c>
      <c r="O60" s="15" t="e" cm="1">
        <f t="array" ref="O60">INDEX(Grunddata!$I$3:$I$49,MATCH(Odlingsplan!$B60,Grunddata!$C$3:$C$49,0),0)*(IF(Odlingsplan!$F60=0,(Odlingsplan!$H60/1000*Odlingsplan!$C60),(Odlingsplan!H60/Odlingsplan!D60*Odlingsplan!F60)))</f>
        <v>#N/A</v>
      </c>
      <c r="P60" s="15" t="e" cm="1">
        <f t="array" ref="P60">INDEX(Grunddata!$J$3:$J$49,MATCH(Odlingsplan!$B60,Grunddata!$C$3:$C$49,0),0)*(IF(Odlingsplan!$F60=0,(Odlingsplan!$H60/1000*Odlingsplan!$C60),(Odlingsplan!H60/Odlingsplan!D60*Odlingsplan!F60)))</f>
        <v>#N/A</v>
      </c>
      <c r="Q60" s="15" t="e" cm="1">
        <f t="array" ref="Q60">INDEX(Grunddata!$K$3:$K$49,MATCH(Odlingsplan!$B60,Grunddata!$C$3:$C$49,0),0)*(IF(Odlingsplan!$F60=0,(Odlingsplan!$H60/1000*Odlingsplan!$C60),(Odlingsplan!H60/Odlingsplan!D60*Odlingsplan!F60)))</f>
        <v>#N/A</v>
      </c>
    </row>
    <row r="61" spans="1:17" x14ac:dyDescent="0.3">
      <c r="A61" t="e" cm="1">
        <f t="array" ref="A61">(INDEX(Kvävenedfall!C$5:C$296,MATCH(Odlingsplan!$B$7,Kvävenedfall!B$5:B$296,0),0))*Odlingsplan!C61/10</f>
        <v>#N/A</v>
      </c>
      <c r="B61" cm="1">
        <f t="array" ref="B61">(INDEX(Grunddata!$P$3:$P$87,MATCH(Odlingsplan!L61,Grunddata!$O$3:$O$87,0),0))*Odlingsplan!M61</f>
        <v>0</v>
      </c>
      <c r="C61" cm="1">
        <f t="array" ref="C61">(INDEX(Grunddata!$Q$3:$Q$87,MATCH(Odlingsplan!L61,Grunddata!$O$3:$O$87,0),0))*Odlingsplan!M61</f>
        <v>0</v>
      </c>
      <c r="D61" cm="1">
        <f t="array" ref="D61">(INDEX(Grunddata!$R$3:$R$87,MATCH(Odlingsplan!L61,Grunddata!$O$3:$O$87,0),0))*Odlingsplan!M61</f>
        <v>0</v>
      </c>
      <c r="E61" cm="1">
        <f t="array" ref="E61">(INDEX(Grunddata!$P$3:$P$87,MATCH(Odlingsplan!N61,Grunddata!$O$3:$O$87,0),0))*Odlingsplan!O61</f>
        <v>0</v>
      </c>
      <c r="F61" cm="1">
        <f t="array" ref="F61">(INDEX(Grunddata!$Q$3:$Q$87,MATCH(Odlingsplan!N61,Grunddata!$O$3:$O$87,0),0))*Odlingsplan!O61</f>
        <v>0</v>
      </c>
      <c r="G61" cm="1">
        <f t="array" ref="G61">(INDEX(Grunddata!$R$3:$R$87,MATCH(Odlingsplan!N61,Grunddata!$O$3:$O$87,0),0))*Odlingsplan!O61</f>
        <v>0</v>
      </c>
      <c r="H61" cm="1">
        <f t="array" ref="H61">(INDEX(Grunddata!$P$3:$P$87,MATCH(Odlingsplan!P61,Grunddata!$O$3:$O$87,0),0))*Odlingsplan!Q61</f>
        <v>0</v>
      </c>
      <c r="I61" cm="1">
        <f t="array" ref="I61">(INDEX(Grunddata!$Q$3:$Q$87,MATCH(Odlingsplan!P61,Grunddata!$O$3:$O$87,0),0))*Odlingsplan!Q61</f>
        <v>0</v>
      </c>
      <c r="J61" cm="1">
        <f t="array" ref="J61">(INDEX(Grunddata!$R$3:$R$87,MATCH(Odlingsplan!P61,Grunddata!$O$3:$O$87,0),0))*Odlingsplan!Q61</f>
        <v>0</v>
      </c>
      <c r="L61" s="15" t="e" cm="1">
        <f t="array" ref="L61">INDEX(Grunddata!$F$3:$F$49,MATCH(Odlingsplan!$B61,Grunddata!$C$3:$C$49,0),0)*(IF(Odlingsplan!$F61=0,(Odlingsplan!$D61/1000*Odlingsplan!$C61),Odlingsplan!$F61))</f>
        <v>#N/A</v>
      </c>
      <c r="M61" s="15" t="e" cm="1">
        <f t="array" ref="M61">INDEX(Grunddata!$G$3:$G$49,MATCH(Odlingsplan!$B61,Grunddata!$C$3:$C$49,0),0)*(IF(Odlingsplan!$F61=0,(Odlingsplan!$D61/1000*Odlingsplan!$C61),Odlingsplan!$F61))</f>
        <v>#N/A</v>
      </c>
      <c r="N61" s="15" t="e" cm="1">
        <f t="array" ref="N61">INDEX(Grunddata!$H$3:$H$49,MATCH(Odlingsplan!$B61,Grunddata!$C$3:$C$49,0),0)*(IF(Odlingsplan!$F61=0,(Odlingsplan!$D61/1000*Odlingsplan!$C61),Odlingsplan!$F61))</f>
        <v>#N/A</v>
      </c>
      <c r="O61" s="15" t="e" cm="1">
        <f t="array" ref="O61">INDEX(Grunddata!$I$3:$I$49,MATCH(Odlingsplan!$B61,Grunddata!$C$3:$C$49,0),0)*(IF(Odlingsplan!$F61=0,(Odlingsplan!$H61/1000*Odlingsplan!$C61),(Odlingsplan!H61/Odlingsplan!D61*Odlingsplan!F61)))</f>
        <v>#N/A</v>
      </c>
      <c r="P61" s="15" t="e" cm="1">
        <f t="array" ref="P61">INDEX(Grunddata!$J$3:$J$49,MATCH(Odlingsplan!$B61,Grunddata!$C$3:$C$49,0),0)*(IF(Odlingsplan!$F61=0,(Odlingsplan!$H61/1000*Odlingsplan!$C61),(Odlingsplan!H61/Odlingsplan!D61*Odlingsplan!F61)))</f>
        <v>#N/A</v>
      </c>
      <c r="Q61" s="15" t="e" cm="1">
        <f t="array" ref="Q61">INDEX(Grunddata!$K$3:$K$49,MATCH(Odlingsplan!$B61,Grunddata!$C$3:$C$49,0),0)*(IF(Odlingsplan!$F61=0,(Odlingsplan!$H61/1000*Odlingsplan!$C61),(Odlingsplan!H61/Odlingsplan!D61*Odlingsplan!F61)))</f>
        <v>#N/A</v>
      </c>
    </row>
    <row r="62" spans="1:17" x14ac:dyDescent="0.3">
      <c r="A62" t="e" cm="1">
        <f t="array" ref="A62">(INDEX(Kvävenedfall!C$5:C$296,MATCH(Odlingsplan!$B$7,Kvävenedfall!B$5:B$296,0),0))*Odlingsplan!C62/10</f>
        <v>#N/A</v>
      </c>
      <c r="B62" cm="1">
        <f t="array" ref="B62">(INDEX(Grunddata!$P$3:$P$87,MATCH(Odlingsplan!L62,Grunddata!$O$3:$O$87,0),0))*Odlingsplan!M62</f>
        <v>0</v>
      </c>
      <c r="C62" cm="1">
        <f t="array" ref="C62">(INDEX(Grunddata!$Q$3:$Q$87,MATCH(Odlingsplan!L62,Grunddata!$O$3:$O$87,0),0))*Odlingsplan!M62</f>
        <v>0</v>
      </c>
      <c r="D62" cm="1">
        <f t="array" ref="D62">(INDEX(Grunddata!$R$3:$R$87,MATCH(Odlingsplan!L62,Grunddata!$O$3:$O$87,0),0))*Odlingsplan!M62</f>
        <v>0</v>
      </c>
      <c r="E62" cm="1">
        <f t="array" ref="E62">(INDEX(Grunddata!$P$3:$P$87,MATCH(Odlingsplan!N62,Grunddata!$O$3:$O$87,0),0))*Odlingsplan!O62</f>
        <v>0</v>
      </c>
      <c r="F62" cm="1">
        <f t="array" ref="F62">(INDEX(Grunddata!$Q$3:$Q$87,MATCH(Odlingsplan!N62,Grunddata!$O$3:$O$87,0),0))*Odlingsplan!O62</f>
        <v>0</v>
      </c>
      <c r="G62" cm="1">
        <f t="array" ref="G62">(INDEX(Grunddata!$R$3:$R$87,MATCH(Odlingsplan!N62,Grunddata!$O$3:$O$87,0),0))*Odlingsplan!O62</f>
        <v>0</v>
      </c>
      <c r="H62" cm="1">
        <f t="array" ref="H62">(INDEX(Grunddata!$P$3:$P$87,MATCH(Odlingsplan!P62,Grunddata!$O$3:$O$87,0),0))*Odlingsplan!Q62</f>
        <v>0</v>
      </c>
      <c r="I62" cm="1">
        <f t="array" ref="I62">(INDEX(Grunddata!$Q$3:$Q$87,MATCH(Odlingsplan!P62,Grunddata!$O$3:$O$87,0),0))*Odlingsplan!Q62</f>
        <v>0</v>
      </c>
      <c r="J62" cm="1">
        <f t="array" ref="J62">(INDEX(Grunddata!$R$3:$R$87,MATCH(Odlingsplan!P62,Grunddata!$O$3:$O$87,0),0))*Odlingsplan!Q62</f>
        <v>0</v>
      </c>
      <c r="L62" s="15" t="e" cm="1">
        <f t="array" ref="L62">INDEX(Grunddata!$F$3:$F$49,MATCH(Odlingsplan!$B62,Grunddata!$C$3:$C$49,0),0)*(IF(Odlingsplan!$F62=0,(Odlingsplan!$D62/1000*Odlingsplan!$C62),Odlingsplan!$F62))</f>
        <v>#N/A</v>
      </c>
      <c r="M62" s="15" t="e" cm="1">
        <f t="array" ref="M62">INDEX(Grunddata!$G$3:$G$49,MATCH(Odlingsplan!$B62,Grunddata!$C$3:$C$49,0),0)*(IF(Odlingsplan!$F62=0,(Odlingsplan!$D62/1000*Odlingsplan!$C62),Odlingsplan!$F62))</f>
        <v>#N/A</v>
      </c>
      <c r="N62" s="15" t="e" cm="1">
        <f t="array" ref="N62">INDEX(Grunddata!$H$3:$H$49,MATCH(Odlingsplan!$B62,Grunddata!$C$3:$C$49,0),0)*(IF(Odlingsplan!$F62=0,(Odlingsplan!$D62/1000*Odlingsplan!$C62),Odlingsplan!$F62))</f>
        <v>#N/A</v>
      </c>
      <c r="O62" s="15" t="e" cm="1">
        <f t="array" ref="O62">INDEX(Grunddata!$I$3:$I$49,MATCH(Odlingsplan!$B62,Grunddata!$C$3:$C$49,0),0)*(IF(Odlingsplan!$F62=0,(Odlingsplan!$H62/1000*Odlingsplan!$C62),(Odlingsplan!H62/Odlingsplan!D62*Odlingsplan!F62)))</f>
        <v>#N/A</v>
      </c>
      <c r="P62" s="15" t="e" cm="1">
        <f t="array" ref="P62">INDEX(Grunddata!$J$3:$J$49,MATCH(Odlingsplan!$B62,Grunddata!$C$3:$C$49,0),0)*(IF(Odlingsplan!$F62=0,(Odlingsplan!$H62/1000*Odlingsplan!$C62),(Odlingsplan!H62/Odlingsplan!D62*Odlingsplan!F62)))</f>
        <v>#N/A</v>
      </c>
      <c r="Q62" s="15" t="e" cm="1">
        <f t="array" ref="Q62">INDEX(Grunddata!$K$3:$K$49,MATCH(Odlingsplan!$B62,Grunddata!$C$3:$C$49,0),0)*(IF(Odlingsplan!$F62=0,(Odlingsplan!$H62/1000*Odlingsplan!$C62),(Odlingsplan!H62/Odlingsplan!D62*Odlingsplan!F62)))</f>
        <v>#N/A</v>
      </c>
    </row>
    <row r="63" spans="1:17" x14ac:dyDescent="0.3">
      <c r="A63" t="e" cm="1">
        <f t="array" ref="A63">(INDEX(Kvävenedfall!C$5:C$296,MATCH(Odlingsplan!$B$7,Kvävenedfall!B$5:B$296,0),0))*Odlingsplan!C63/10</f>
        <v>#N/A</v>
      </c>
      <c r="B63" cm="1">
        <f t="array" ref="B63">(INDEX(Grunddata!$P$3:$P$87,MATCH(Odlingsplan!L63,Grunddata!$O$3:$O$87,0),0))*Odlingsplan!M63</f>
        <v>0</v>
      </c>
      <c r="C63" cm="1">
        <f t="array" ref="C63">(INDEX(Grunddata!$Q$3:$Q$87,MATCH(Odlingsplan!L63,Grunddata!$O$3:$O$87,0),0))*Odlingsplan!M63</f>
        <v>0</v>
      </c>
      <c r="D63" cm="1">
        <f t="array" ref="D63">(INDEX(Grunddata!$R$3:$R$87,MATCH(Odlingsplan!L63,Grunddata!$O$3:$O$87,0),0))*Odlingsplan!M63</f>
        <v>0</v>
      </c>
      <c r="E63" cm="1">
        <f t="array" ref="E63">(INDEX(Grunddata!$P$3:$P$87,MATCH(Odlingsplan!N63,Grunddata!$O$3:$O$87,0),0))*Odlingsplan!O63</f>
        <v>0</v>
      </c>
      <c r="F63" cm="1">
        <f t="array" ref="F63">(INDEX(Grunddata!$Q$3:$Q$87,MATCH(Odlingsplan!N63,Grunddata!$O$3:$O$87,0),0))*Odlingsplan!O63</f>
        <v>0</v>
      </c>
      <c r="G63" cm="1">
        <f t="array" ref="G63">(INDEX(Grunddata!$R$3:$R$87,MATCH(Odlingsplan!N63,Grunddata!$O$3:$O$87,0),0))*Odlingsplan!O63</f>
        <v>0</v>
      </c>
      <c r="H63" cm="1">
        <f t="array" ref="H63">(INDEX(Grunddata!$P$3:$P$87,MATCH(Odlingsplan!P63,Grunddata!$O$3:$O$87,0),0))*Odlingsplan!Q63</f>
        <v>0</v>
      </c>
      <c r="I63" cm="1">
        <f t="array" ref="I63">(INDEX(Grunddata!$Q$3:$Q$87,MATCH(Odlingsplan!P63,Grunddata!$O$3:$O$87,0),0))*Odlingsplan!Q63</f>
        <v>0</v>
      </c>
      <c r="J63" cm="1">
        <f t="array" ref="J63">(INDEX(Grunddata!$R$3:$R$87,MATCH(Odlingsplan!P63,Grunddata!$O$3:$O$87,0),0))*Odlingsplan!Q63</f>
        <v>0</v>
      </c>
      <c r="L63" s="15" t="e" cm="1">
        <f t="array" ref="L63">INDEX(Grunddata!$F$3:$F$49,MATCH(Odlingsplan!$B63,Grunddata!$C$3:$C$49,0),0)*(IF(Odlingsplan!$F63=0,(Odlingsplan!$D63/1000*Odlingsplan!$C63),Odlingsplan!$F63))</f>
        <v>#N/A</v>
      </c>
      <c r="M63" s="15" t="e" cm="1">
        <f t="array" ref="M63">INDEX(Grunddata!$G$3:$G$49,MATCH(Odlingsplan!$B63,Grunddata!$C$3:$C$49,0),0)*(IF(Odlingsplan!$F63=0,(Odlingsplan!$D63/1000*Odlingsplan!$C63),Odlingsplan!$F63))</f>
        <v>#N/A</v>
      </c>
      <c r="N63" s="15" t="e" cm="1">
        <f t="array" ref="N63">INDEX(Grunddata!$H$3:$H$49,MATCH(Odlingsplan!$B63,Grunddata!$C$3:$C$49,0),0)*(IF(Odlingsplan!$F63=0,(Odlingsplan!$D63/1000*Odlingsplan!$C63),Odlingsplan!$F63))</f>
        <v>#N/A</v>
      </c>
      <c r="O63" s="15" t="e" cm="1">
        <f t="array" ref="O63">INDEX(Grunddata!$I$3:$I$49,MATCH(Odlingsplan!$B63,Grunddata!$C$3:$C$49,0),0)*(IF(Odlingsplan!$F63=0,(Odlingsplan!$H63/1000*Odlingsplan!$C63),(Odlingsplan!H63/Odlingsplan!D63*Odlingsplan!F63)))</f>
        <v>#N/A</v>
      </c>
      <c r="P63" s="15" t="e" cm="1">
        <f t="array" ref="P63">INDEX(Grunddata!$J$3:$J$49,MATCH(Odlingsplan!$B63,Grunddata!$C$3:$C$49,0),0)*(IF(Odlingsplan!$F63=0,(Odlingsplan!$H63/1000*Odlingsplan!$C63),(Odlingsplan!H63/Odlingsplan!D63*Odlingsplan!F63)))</f>
        <v>#N/A</v>
      </c>
      <c r="Q63" s="15" t="e" cm="1">
        <f t="array" ref="Q63">INDEX(Grunddata!$K$3:$K$49,MATCH(Odlingsplan!$B63,Grunddata!$C$3:$C$49,0),0)*(IF(Odlingsplan!$F63=0,(Odlingsplan!$H63/1000*Odlingsplan!$C63),(Odlingsplan!H63/Odlingsplan!D63*Odlingsplan!F63)))</f>
        <v>#N/A</v>
      </c>
    </row>
    <row r="64" spans="1:17" x14ac:dyDescent="0.3">
      <c r="A64" t="e" cm="1">
        <f t="array" ref="A64">(INDEX(Kvävenedfall!C$5:C$296,MATCH(Odlingsplan!$B$7,Kvävenedfall!B$5:B$296,0),0))*Odlingsplan!C64/10</f>
        <v>#N/A</v>
      </c>
      <c r="B64" cm="1">
        <f t="array" ref="B64">(INDEX(Grunddata!$P$3:$P$87,MATCH(Odlingsplan!L64,Grunddata!$O$3:$O$87,0),0))*Odlingsplan!M64</f>
        <v>0</v>
      </c>
      <c r="C64" cm="1">
        <f t="array" ref="C64">(INDEX(Grunddata!$Q$3:$Q$87,MATCH(Odlingsplan!L64,Grunddata!$O$3:$O$87,0),0))*Odlingsplan!M64</f>
        <v>0</v>
      </c>
      <c r="D64" cm="1">
        <f t="array" ref="D64">(INDEX(Grunddata!$R$3:$R$87,MATCH(Odlingsplan!L64,Grunddata!$O$3:$O$87,0),0))*Odlingsplan!M64</f>
        <v>0</v>
      </c>
      <c r="E64" cm="1">
        <f t="array" ref="E64">(INDEX(Grunddata!$P$3:$P$87,MATCH(Odlingsplan!N64,Grunddata!$O$3:$O$87,0),0))*Odlingsplan!O64</f>
        <v>0</v>
      </c>
      <c r="F64" cm="1">
        <f t="array" ref="F64">(INDEX(Grunddata!$Q$3:$Q$87,MATCH(Odlingsplan!N64,Grunddata!$O$3:$O$87,0),0))*Odlingsplan!O64</f>
        <v>0</v>
      </c>
      <c r="G64" cm="1">
        <f t="array" ref="G64">(INDEX(Grunddata!$R$3:$R$87,MATCH(Odlingsplan!N64,Grunddata!$O$3:$O$87,0),0))*Odlingsplan!O64</f>
        <v>0</v>
      </c>
      <c r="H64" cm="1">
        <f t="array" ref="H64">(INDEX(Grunddata!$P$3:$P$87,MATCH(Odlingsplan!P64,Grunddata!$O$3:$O$87,0),0))*Odlingsplan!Q64</f>
        <v>0</v>
      </c>
      <c r="I64" cm="1">
        <f t="array" ref="I64">(INDEX(Grunddata!$Q$3:$Q$87,MATCH(Odlingsplan!P64,Grunddata!$O$3:$O$87,0),0))*Odlingsplan!Q64</f>
        <v>0</v>
      </c>
      <c r="J64" cm="1">
        <f t="array" ref="J64">(INDEX(Grunddata!$R$3:$R$87,MATCH(Odlingsplan!P64,Grunddata!$O$3:$O$87,0),0))*Odlingsplan!Q64</f>
        <v>0</v>
      </c>
      <c r="L64" s="15" t="e" cm="1">
        <f t="array" ref="L64">INDEX(Grunddata!$F$3:$F$49,MATCH(Odlingsplan!$B64,Grunddata!$C$3:$C$49,0),0)*(IF(Odlingsplan!$F64=0,(Odlingsplan!$D64/1000*Odlingsplan!$C64),Odlingsplan!$F64))</f>
        <v>#N/A</v>
      </c>
      <c r="M64" s="15" t="e" cm="1">
        <f t="array" ref="M64">INDEX(Grunddata!$G$3:$G$49,MATCH(Odlingsplan!$B64,Grunddata!$C$3:$C$49,0),0)*(IF(Odlingsplan!$F64=0,(Odlingsplan!$D64/1000*Odlingsplan!$C64),Odlingsplan!$F64))</f>
        <v>#N/A</v>
      </c>
      <c r="N64" s="15" t="e" cm="1">
        <f t="array" ref="N64">INDEX(Grunddata!$H$3:$H$49,MATCH(Odlingsplan!$B64,Grunddata!$C$3:$C$49,0),0)*(IF(Odlingsplan!$F64=0,(Odlingsplan!$D64/1000*Odlingsplan!$C64),Odlingsplan!$F64))</f>
        <v>#N/A</v>
      </c>
      <c r="O64" s="15" t="e" cm="1">
        <f t="array" ref="O64">INDEX(Grunddata!$I$3:$I$49,MATCH(Odlingsplan!$B64,Grunddata!$C$3:$C$49,0),0)*(IF(Odlingsplan!$F64=0,(Odlingsplan!$H64/1000*Odlingsplan!$C64),(Odlingsplan!H64/Odlingsplan!D64*Odlingsplan!F64)))</f>
        <v>#N/A</v>
      </c>
      <c r="P64" s="15" t="e" cm="1">
        <f t="array" ref="P64">INDEX(Grunddata!$J$3:$J$49,MATCH(Odlingsplan!$B64,Grunddata!$C$3:$C$49,0),0)*(IF(Odlingsplan!$F64=0,(Odlingsplan!$H64/1000*Odlingsplan!$C64),(Odlingsplan!H64/Odlingsplan!D64*Odlingsplan!F64)))</f>
        <v>#N/A</v>
      </c>
      <c r="Q64" s="15" t="e" cm="1">
        <f t="array" ref="Q64">INDEX(Grunddata!$K$3:$K$49,MATCH(Odlingsplan!$B64,Grunddata!$C$3:$C$49,0),0)*(IF(Odlingsplan!$F64=0,(Odlingsplan!$H64/1000*Odlingsplan!$C64),(Odlingsplan!H64/Odlingsplan!D64*Odlingsplan!F64)))</f>
        <v>#N/A</v>
      </c>
    </row>
    <row r="65" spans="1:17" x14ac:dyDescent="0.3">
      <c r="A65" t="e" cm="1">
        <f t="array" ref="A65">(INDEX(Kvävenedfall!C$5:C$296,MATCH(Odlingsplan!$B$7,Kvävenedfall!B$5:B$296,0),0))*Odlingsplan!C65/10</f>
        <v>#N/A</v>
      </c>
      <c r="B65" cm="1">
        <f t="array" ref="B65">(INDEX(Grunddata!$P$3:$P$87,MATCH(Odlingsplan!L65,Grunddata!$O$3:$O$87,0),0))*Odlingsplan!M65</f>
        <v>0</v>
      </c>
      <c r="C65" cm="1">
        <f t="array" ref="C65">(INDEX(Grunddata!$Q$3:$Q$87,MATCH(Odlingsplan!L65,Grunddata!$O$3:$O$87,0),0))*Odlingsplan!M65</f>
        <v>0</v>
      </c>
      <c r="D65" cm="1">
        <f t="array" ref="D65">(INDEX(Grunddata!$R$3:$R$87,MATCH(Odlingsplan!L65,Grunddata!$O$3:$O$87,0),0))*Odlingsplan!M65</f>
        <v>0</v>
      </c>
      <c r="E65" cm="1">
        <f t="array" ref="E65">(INDEX(Grunddata!$P$3:$P$87,MATCH(Odlingsplan!N65,Grunddata!$O$3:$O$87,0),0))*Odlingsplan!O65</f>
        <v>0</v>
      </c>
      <c r="F65" cm="1">
        <f t="array" ref="F65">(INDEX(Grunddata!$Q$3:$Q$87,MATCH(Odlingsplan!N65,Grunddata!$O$3:$O$87,0),0))*Odlingsplan!O65</f>
        <v>0</v>
      </c>
      <c r="G65" cm="1">
        <f t="array" ref="G65">(INDEX(Grunddata!$R$3:$R$87,MATCH(Odlingsplan!N65,Grunddata!$O$3:$O$87,0),0))*Odlingsplan!O65</f>
        <v>0</v>
      </c>
      <c r="H65" cm="1">
        <f t="array" ref="H65">(INDEX(Grunddata!$P$3:$P$87,MATCH(Odlingsplan!P65,Grunddata!$O$3:$O$87,0),0))*Odlingsplan!Q65</f>
        <v>0</v>
      </c>
      <c r="I65" cm="1">
        <f t="array" ref="I65">(INDEX(Grunddata!$Q$3:$Q$87,MATCH(Odlingsplan!P65,Grunddata!$O$3:$O$87,0),0))*Odlingsplan!Q65</f>
        <v>0</v>
      </c>
      <c r="J65" cm="1">
        <f t="array" ref="J65">(INDEX(Grunddata!$R$3:$R$87,MATCH(Odlingsplan!P65,Grunddata!$O$3:$O$87,0),0))*Odlingsplan!Q65</f>
        <v>0</v>
      </c>
      <c r="L65" s="15" t="e" cm="1">
        <f t="array" ref="L65">INDEX(Grunddata!$F$3:$F$49,MATCH(Odlingsplan!$B65,Grunddata!$C$3:$C$49,0),0)*(IF(Odlingsplan!$F65=0,(Odlingsplan!$D65/1000*Odlingsplan!$C65),Odlingsplan!$F65))</f>
        <v>#N/A</v>
      </c>
      <c r="M65" s="15" t="e" cm="1">
        <f t="array" ref="M65">INDEX(Grunddata!$G$3:$G$49,MATCH(Odlingsplan!$B65,Grunddata!$C$3:$C$49,0),0)*(IF(Odlingsplan!$F65=0,(Odlingsplan!$D65/1000*Odlingsplan!$C65),Odlingsplan!$F65))</f>
        <v>#N/A</v>
      </c>
      <c r="N65" s="15" t="e" cm="1">
        <f t="array" ref="N65">INDEX(Grunddata!$H$3:$H$49,MATCH(Odlingsplan!$B65,Grunddata!$C$3:$C$49,0),0)*(IF(Odlingsplan!$F65=0,(Odlingsplan!$D65/1000*Odlingsplan!$C65),Odlingsplan!$F65))</f>
        <v>#N/A</v>
      </c>
      <c r="O65" s="15" t="e" cm="1">
        <f t="array" ref="O65">INDEX(Grunddata!$I$3:$I$49,MATCH(Odlingsplan!$B65,Grunddata!$C$3:$C$49,0),0)*(IF(Odlingsplan!$F65=0,(Odlingsplan!$H65/1000*Odlingsplan!$C65),(Odlingsplan!H65/Odlingsplan!D65*Odlingsplan!F65)))</f>
        <v>#N/A</v>
      </c>
      <c r="P65" s="15" t="e" cm="1">
        <f t="array" ref="P65">INDEX(Grunddata!$J$3:$J$49,MATCH(Odlingsplan!$B65,Grunddata!$C$3:$C$49,0),0)*(IF(Odlingsplan!$F65=0,(Odlingsplan!$H65/1000*Odlingsplan!$C65),(Odlingsplan!H65/Odlingsplan!D65*Odlingsplan!F65)))</f>
        <v>#N/A</v>
      </c>
      <c r="Q65" s="15" t="e" cm="1">
        <f t="array" ref="Q65">INDEX(Grunddata!$K$3:$K$49,MATCH(Odlingsplan!$B65,Grunddata!$C$3:$C$49,0),0)*(IF(Odlingsplan!$F65=0,(Odlingsplan!$H65/1000*Odlingsplan!$C65),(Odlingsplan!H65/Odlingsplan!D65*Odlingsplan!F65)))</f>
        <v>#N/A</v>
      </c>
    </row>
    <row r="66" spans="1:17" x14ac:dyDescent="0.3">
      <c r="A66" t="e" cm="1">
        <f t="array" ref="A66">(INDEX(Kvävenedfall!C$5:C$296,MATCH(Odlingsplan!$B$7,Kvävenedfall!B$5:B$296,0),0))*Odlingsplan!C66/10</f>
        <v>#N/A</v>
      </c>
      <c r="B66" cm="1">
        <f t="array" ref="B66">(INDEX(Grunddata!$P$3:$P$87,MATCH(Odlingsplan!L66,Grunddata!$O$3:$O$87,0),0))*Odlingsplan!M66</f>
        <v>0</v>
      </c>
      <c r="C66" cm="1">
        <f t="array" ref="C66">(INDEX(Grunddata!$Q$3:$Q$87,MATCH(Odlingsplan!L66,Grunddata!$O$3:$O$87,0),0))*Odlingsplan!M66</f>
        <v>0</v>
      </c>
      <c r="D66" cm="1">
        <f t="array" ref="D66">(INDEX(Grunddata!$R$3:$R$87,MATCH(Odlingsplan!L66,Grunddata!$O$3:$O$87,0),0))*Odlingsplan!M66</f>
        <v>0</v>
      </c>
      <c r="E66" cm="1">
        <f t="array" ref="E66">(INDEX(Grunddata!$P$3:$P$87,MATCH(Odlingsplan!N66,Grunddata!$O$3:$O$87,0),0))*Odlingsplan!O66</f>
        <v>0</v>
      </c>
      <c r="F66" cm="1">
        <f t="array" ref="F66">(INDEX(Grunddata!$Q$3:$Q$87,MATCH(Odlingsplan!N66,Grunddata!$O$3:$O$87,0),0))*Odlingsplan!O66</f>
        <v>0</v>
      </c>
      <c r="G66" cm="1">
        <f t="array" ref="G66">(INDEX(Grunddata!$R$3:$R$87,MATCH(Odlingsplan!N66,Grunddata!$O$3:$O$87,0),0))*Odlingsplan!O66</f>
        <v>0</v>
      </c>
      <c r="H66" cm="1">
        <f t="array" ref="H66">(INDEX(Grunddata!$P$3:$P$87,MATCH(Odlingsplan!P66,Grunddata!$O$3:$O$87,0),0))*Odlingsplan!Q66</f>
        <v>0</v>
      </c>
      <c r="I66" cm="1">
        <f t="array" ref="I66">(INDEX(Grunddata!$Q$3:$Q$87,MATCH(Odlingsplan!P66,Grunddata!$O$3:$O$87,0),0))*Odlingsplan!Q66</f>
        <v>0</v>
      </c>
      <c r="J66" cm="1">
        <f t="array" ref="J66">(INDEX(Grunddata!$R$3:$R$87,MATCH(Odlingsplan!P66,Grunddata!$O$3:$O$87,0),0))*Odlingsplan!Q66</f>
        <v>0</v>
      </c>
      <c r="L66" s="15" t="e" cm="1">
        <f t="array" ref="L66">INDEX(Grunddata!$F$3:$F$49,MATCH(Odlingsplan!$B66,Grunddata!$C$3:$C$49,0),0)*(IF(Odlingsplan!$F66=0,(Odlingsplan!$D66/1000*Odlingsplan!$C66),Odlingsplan!$F66))</f>
        <v>#N/A</v>
      </c>
      <c r="M66" s="15" t="e" cm="1">
        <f t="array" ref="M66">INDEX(Grunddata!$G$3:$G$49,MATCH(Odlingsplan!$B66,Grunddata!$C$3:$C$49,0),0)*(IF(Odlingsplan!$F66=0,(Odlingsplan!$D66/1000*Odlingsplan!$C66),Odlingsplan!$F66))</f>
        <v>#N/A</v>
      </c>
      <c r="N66" s="15" t="e" cm="1">
        <f t="array" ref="N66">INDEX(Grunddata!$H$3:$H$49,MATCH(Odlingsplan!$B66,Grunddata!$C$3:$C$49,0),0)*(IF(Odlingsplan!$F66=0,(Odlingsplan!$D66/1000*Odlingsplan!$C66),Odlingsplan!$F66))</f>
        <v>#N/A</v>
      </c>
      <c r="O66" s="15" t="e" cm="1">
        <f t="array" ref="O66">INDEX(Grunddata!$I$3:$I$49,MATCH(Odlingsplan!$B66,Grunddata!$C$3:$C$49,0),0)*(IF(Odlingsplan!$F66=0,(Odlingsplan!$H66/1000*Odlingsplan!$C66),(Odlingsplan!H66/Odlingsplan!D66*Odlingsplan!F66)))</f>
        <v>#N/A</v>
      </c>
      <c r="P66" s="15" t="e" cm="1">
        <f t="array" ref="P66">INDEX(Grunddata!$J$3:$J$49,MATCH(Odlingsplan!$B66,Grunddata!$C$3:$C$49,0),0)*(IF(Odlingsplan!$F66=0,(Odlingsplan!$H66/1000*Odlingsplan!$C66),(Odlingsplan!H66/Odlingsplan!D66*Odlingsplan!F66)))</f>
        <v>#N/A</v>
      </c>
      <c r="Q66" s="15" t="e" cm="1">
        <f t="array" ref="Q66">INDEX(Grunddata!$K$3:$K$49,MATCH(Odlingsplan!$B66,Grunddata!$C$3:$C$49,0),0)*(IF(Odlingsplan!$F66=0,(Odlingsplan!$H66/1000*Odlingsplan!$C66),(Odlingsplan!H66/Odlingsplan!D66*Odlingsplan!F66)))</f>
        <v>#N/A</v>
      </c>
    </row>
    <row r="67" spans="1:17" x14ac:dyDescent="0.3">
      <c r="A67" t="e" cm="1">
        <f t="array" ref="A67">(INDEX(Kvävenedfall!C$5:C$296,MATCH(Odlingsplan!$B$7,Kvävenedfall!B$5:B$296,0),0))*Odlingsplan!C67/10</f>
        <v>#N/A</v>
      </c>
      <c r="B67" cm="1">
        <f t="array" ref="B67">(INDEX(Grunddata!$P$3:$P$87,MATCH(Odlingsplan!L67,Grunddata!$O$3:$O$87,0),0))*Odlingsplan!M67</f>
        <v>0</v>
      </c>
      <c r="C67" cm="1">
        <f t="array" ref="C67">(INDEX(Grunddata!$Q$3:$Q$87,MATCH(Odlingsplan!L67,Grunddata!$O$3:$O$87,0),0))*Odlingsplan!M67</f>
        <v>0</v>
      </c>
      <c r="D67" cm="1">
        <f t="array" ref="D67">(INDEX(Grunddata!$R$3:$R$87,MATCH(Odlingsplan!L67,Grunddata!$O$3:$O$87,0),0))*Odlingsplan!M67</f>
        <v>0</v>
      </c>
      <c r="E67" cm="1">
        <f t="array" ref="E67">(INDEX(Grunddata!$P$3:$P$87,MATCH(Odlingsplan!N67,Grunddata!$O$3:$O$87,0),0))*Odlingsplan!O67</f>
        <v>0</v>
      </c>
      <c r="F67" cm="1">
        <f t="array" ref="F67">(INDEX(Grunddata!$Q$3:$Q$87,MATCH(Odlingsplan!N67,Grunddata!$O$3:$O$87,0),0))*Odlingsplan!O67</f>
        <v>0</v>
      </c>
      <c r="G67" cm="1">
        <f t="array" ref="G67">(INDEX(Grunddata!$R$3:$R$87,MATCH(Odlingsplan!N67,Grunddata!$O$3:$O$87,0),0))*Odlingsplan!O67</f>
        <v>0</v>
      </c>
      <c r="H67" cm="1">
        <f t="array" ref="H67">(INDEX(Grunddata!$P$3:$P$87,MATCH(Odlingsplan!P67,Grunddata!$O$3:$O$87,0),0))*Odlingsplan!Q67</f>
        <v>0</v>
      </c>
      <c r="I67" cm="1">
        <f t="array" ref="I67">(INDEX(Grunddata!$Q$3:$Q$87,MATCH(Odlingsplan!P67,Grunddata!$O$3:$O$87,0),0))*Odlingsplan!Q67</f>
        <v>0</v>
      </c>
      <c r="J67" cm="1">
        <f t="array" ref="J67">(INDEX(Grunddata!$R$3:$R$87,MATCH(Odlingsplan!P67,Grunddata!$O$3:$O$87,0),0))*Odlingsplan!Q67</f>
        <v>0</v>
      </c>
      <c r="L67" s="15" t="e" cm="1">
        <f t="array" ref="L67">INDEX(Grunddata!$F$3:$F$49,MATCH(Odlingsplan!$B67,Grunddata!$C$3:$C$49,0),0)*(IF(Odlingsplan!$F67=0,(Odlingsplan!$D67/1000*Odlingsplan!$C67),Odlingsplan!$F67))</f>
        <v>#N/A</v>
      </c>
      <c r="M67" s="15" t="e" cm="1">
        <f t="array" ref="M67">INDEX(Grunddata!$G$3:$G$49,MATCH(Odlingsplan!$B67,Grunddata!$C$3:$C$49,0),0)*(IF(Odlingsplan!$F67=0,(Odlingsplan!$D67/1000*Odlingsplan!$C67),Odlingsplan!$F67))</f>
        <v>#N/A</v>
      </c>
      <c r="N67" s="15" t="e" cm="1">
        <f t="array" ref="N67">INDEX(Grunddata!$H$3:$H$49,MATCH(Odlingsplan!$B67,Grunddata!$C$3:$C$49,0),0)*(IF(Odlingsplan!$F67=0,(Odlingsplan!$D67/1000*Odlingsplan!$C67),Odlingsplan!$F67))</f>
        <v>#N/A</v>
      </c>
      <c r="O67" s="15" t="e" cm="1">
        <f t="array" ref="O67">INDEX(Grunddata!$I$3:$I$49,MATCH(Odlingsplan!$B67,Grunddata!$C$3:$C$49,0),0)*(IF(Odlingsplan!$F67=0,(Odlingsplan!$H67/1000*Odlingsplan!$C67),(Odlingsplan!H67/Odlingsplan!D67*Odlingsplan!F67)))</f>
        <v>#N/A</v>
      </c>
      <c r="P67" s="15" t="e" cm="1">
        <f t="array" ref="P67">INDEX(Grunddata!$J$3:$J$49,MATCH(Odlingsplan!$B67,Grunddata!$C$3:$C$49,0),0)*(IF(Odlingsplan!$F67=0,(Odlingsplan!$H67/1000*Odlingsplan!$C67),(Odlingsplan!H67/Odlingsplan!D67*Odlingsplan!F67)))</f>
        <v>#N/A</v>
      </c>
      <c r="Q67" s="15" t="e" cm="1">
        <f t="array" ref="Q67">INDEX(Grunddata!$K$3:$K$49,MATCH(Odlingsplan!$B67,Grunddata!$C$3:$C$49,0),0)*(IF(Odlingsplan!$F67=0,(Odlingsplan!$H67/1000*Odlingsplan!$C67),(Odlingsplan!H67/Odlingsplan!D67*Odlingsplan!F67)))</f>
        <v>#N/A</v>
      </c>
    </row>
    <row r="68" spans="1:17" x14ac:dyDescent="0.3">
      <c r="A68" t="e" cm="1">
        <f t="array" ref="A68">(INDEX(Kvävenedfall!C$5:C$296,MATCH(Odlingsplan!$B$7,Kvävenedfall!B$5:B$296,0),0))*Odlingsplan!C68/10</f>
        <v>#N/A</v>
      </c>
      <c r="B68" cm="1">
        <f t="array" ref="B68">(INDEX(Grunddata!$P$3:$P$87,MATCH(Odlingsplan!L68,Grunddata!$O$3:$O$87,0),0))*Odlingsplan!M68</f>
        <v>0</v>
      </c>
      <c r="C68" cm="1">
        <f t="array" ref="C68">(INDEX(Grunddata!$Q$3:$Q$87,MATCH(Odlingsplan!L68,Grunddata!$O$3:$O$87,0),0))*Odlingsplan!M68</f>
        <v>0</v>
      </c>
      <c r="D68" cm="1">
        <f t="array" ref="D68">(INDEX(Grunddata!$R$3:$R$87,MATCH(Odlingsplan!L68,Grunddata!$O$3:$O$87,0),0))*Odlingsplan!M68</f>
        <v>0</v>
      </c>
      <c r="E68" cm="1">
        <f t="array" ref="E68">(INDEX(Grunddata!$P$3:$P$87,MATCH(Odlingsplan!N68,Grunddata!$O$3:$O$87,0),0))*Odlingsplan!O68</f>
        <v>0</v>
      </c>
      <c r="F68" cm="1">
        <f t="array" ref="F68">(INDEX(Grunddata!$Q$3:$Q$87,MATCH(Odlingsplan!N68,Grunddata!$O$3:$O$87,0),0))*Odlingsplan!O68</f>
        <v>0</v>
      </c>
      <c r="G68" cm="1">
        <f t="array" ref="G68">(INDEX(Grunddata!$R$3:$R$87,MATCH(Odlingsplan!N68,Grunddata!$O$3:$O$87,0),0))*Odlingsplan!O68</f>
        <v>0</v>
      </c>
      <c r="H68" cm="1">
        <f t="array" ref="H68">(INDEX(Grunddata!$P$3:$P$87,MATCH(Odlingsplan!P68,Grunddata!$O$3:$O$87,0),0))*Odlingsplan!Q68</f>
        <v>0</v>
      </c>
      <c r="I68" cm="1">
        <f t="array" ref="I68">(INDEX(Grunddata!$Q$3:$Q$87,MATCH(Odlingsplan!P68,Grunddata!$O$3:$O$87,0),0))*Odlingsplan!Q68</f>
        <v>0</v>
      </c>
      <c r="J68" cm="1">
        <f t="array" ref="J68">(INDEX(Grunddata!$R$3:$R$87,MATCH(Odlingsplan!P68,Grunddata!$O$3:$O$87,0),0))*Odlingsplan!Q68</f>
        <v>0</v>
      </c>
      <c r="L68" s="15" t="e" cm="1">
        <f t="array" ref="L68">INDEX(Grunddata!$F$3:$F$49,MATCH(Odlingsplan!$B68,Grunddata!$C$3:$C$49,0),0)*(IF(Odlingsplan!$F68=0,(Odlingsplan!$D68/1000*Odlingsplan!$C68),Odlingsplan!$F68))</f>
        <v>#N/A</v>
      </c>
      <c r="M68" s="15" t="e" cm="1">
        <f t="array" ref="M68">INDEX(Grunddata!$G$3:$G$49,MATCH(Odlingsplan!$B68,Grunddata!$C$3:$C$49,0),0)*(IF(Odlingsplan!$F68=0,(Odlingsplan!$D68/1000*Odlingsplan!$C68),Odlingsplan!$F68))</f>
        <v>#N/A</v>
      </c>
      <c r="N68" s="15" t="e" cm="1">
        <f t="array" ref="N68">INDEX(Grunddata!$H$3:$H$49,MATCH(Odlingsplan!$B68,Grunddata!$C$3:$C$49,0),0)*(IF(Odlingsplan!$F68=0,(Odlingsplan!$D68/1000*Odlingsplan!$C68),Odlingsplan!$F68))</f>
        <v>#N/A</v>
      </c>
      <c r="O68" s="15" t="e" cm="1">
        <f t="array" ref="O68">INDEX(Grunddata!$I$3:$I$49,MATCH(Odlingsplan!$B68,Grunddata!$C$3:$C$49,0),0)*(IF(Odlingsplan!$F68=0,(Odlingsplan!$H68/1000*Odlingsplan!$C68),(Odlingsplan!H68/Odlingsplan!D68*Odlingsplan!F68)))</f>
        <v>#N/A</v>
      </c>
      <c r="P68" s="15" t="e" cm="1">
        <f t="array" ref="P68">INDEX(Grunddata!$J$3:$J$49,MATCH(Odlingsplan!$B68,Grunddata!$C$3:$C$49,0),0)*(IF(Odlingsplan!$F68=0,(Odlingsplan!$H68/1000*Odlingsplan!$C68),(Odlingsplan!H68/Odlingsplan!D68*Odlingsplan!F68)))</f>
        <v>#N/A</v>
      </c>
      <c r="Q68" s="15" t="e" cm="1">
        <f t="array" ref="Q68">INDEX(Grunddata!$K$3:$K$49,MATCH(Odlingsplan!$B68,Grunddata!$C$3:$C$49,0),0)*(IF(Odlingsplan!$F68=0,(Odlingsplan!$H68/1000*Odlingsplan!$C68),(Odlingsplan!H68/Odlingsplan!D68*Odlingsplan!F68)))</f>
        <v>#N/A</v>
      </c>
    </row>
    <row r="69" spans="1:17" x14ac:dyDescent="0.3">
      <c r="A69" t="e" cm="1">
        <f t="array" ref="A69">(INDEX(Kvävenedfall!C$5:C$296,MATCH(Odlingsplan!$B$7,Kvävenedfall!B$5:B$296,0),0))*Odlingsplan!C69/10</f>
        <v>#N/A</v>
      </c>
      <c r="B69" cm="1">
        <f t="array" ref="B69">(INDEX(Grunddata!$P$3:$P$87,MATCH(Odlingsplan!L69,Grunddata!$O$3:$O$87,0),0))*Odlingsplan!M69</f>
        <v>0</v>
      </c>
      <c r="C69" cm="1">
        <f t="array" ref="C69">(INDEX(Grunddata!$Q$3:$Q$87,MATCH(Odlingsplan!L69,Grunddata!$O$3:$O$87,0),0))*Odlingsplan!M69</f>
        <v>0</v>
      </c>
      <c r="D69" cm="1">
        <f t="array" ref="D69">(INDEX(Grunddata!$R$3:$R$87,MATCH(Odlingsplan!L69,Grunddata!$O$3:$O$87,0),0))*Odlingsplan!M69</f>
        <v>0</v>
      </c>
      <c r="E69" cm="1">
        <f t="array" ref="E69">(INDEX(Grunddata!$P$3:$P$87,MATCH(Odlingsplan!N69,Grunddata!$O$3:$O$87,0),0))*Odlingsplan!O69</f>
        <v>0</v>
      </c>
      <c r="F69" cm="1">
        <f t="array" ref="F69">(INDEX(Grunddata!$Q$3:$Q$87,MATCH(Odlingsplan!N69,Grunddata!$O$3:$O$87,0),0))*Odlingsplan!O69</f>
        <v>0</v>
      </c>
      <c r="G69" cm="1">
        <f t="array" ref="G69">(INDEX(Grunddata!$R$3:$R$87,MATCH(Odlingsplan!N69,Grunddata!$O$3:$O$87,0),0))*Odlingsplan!O69</f>
        <v>0</v>
      </c>
      <c r="H69" cm="1">
        <f t="array" ref="H69">(INDEX(Grunddata!$P$3:$P$87,MATCH(Odlingsplan!P69,Grunddata!$O$3:$O$87,0),0))*Odlingsplan!Q69</f>
        <v>0</v>
      </c>
      <c r="I69" cm="1">
        <f t="array" ref="I69">(INDEX(Grunddata!$Q$3:$Q$87,MATCH(Odlingsplan!P69,Grunddata!$O$3:$O$87,0),0))*Odlingsplan!Q69</f>
        <v>0</v>
      </c>
      <c r="J69" cm="1">
        <f t="array" ref="J69">(INDEX(Grunddata!$R$3:$R$87,MATCH(Odlingsplan!P69,Grunddata!$O$3:$O$87,0),0))*Odlingsplan!Q69</f>
        <v>0</v>
      </c>
      <c r="L69" s="15" t="e" cm="1">
        <f t="array" ref="L69">INDEX(Grunddata!$F$3:$F$49,MATCH(Odlingsplan!$B69,Grunddata!$C$3:$C$49,0),0)*(IF(Odlingsplan!$F69=0,(Odlingsplan!$D69/1000*Odlingsplan!$C69),Odlingsplan!$F69))</f>
        <v>#N/A</v>
      </c>
      <c r="M69" s="15" t="e" cm="1">
        <f t="array" ref="M69">INDEX(Grunddata!$G$3:$G$49,MATCH(Odlingsplan!$B69,Grunddata!$C$3:$C$49,0),0)*(IF(Odlingsplan!$F69=0,(Odlingsplan!$D69/1000*Odlingsplan!$C69),Odlingsplan!$F69))</f>
        <v>#N/A</v>
      </c>
      <c r="N69" s="15" t="e" cm="1">
        <f t="array" ref="N69">INDEX(Grunddata!$H$3:$H$49,MATCH(Odlingsplan!$B69,Grunddata!$C$3:$C$49,0),0)*(IF(Odlingsplan!$F69=0,(Odlingsplan!$D69/1000*Odlingsplan!$C69),Odlingsplan!$F69))</f>
        <v>#N/A</v>
      </c>
      <c r="O69" s="15" t="e" cm="1">
        <f t="array" ref="O69">INDEX(Grunddata!$I$3:$I$49,MATCH(Odlingsplan!$B69,Grunddata!$C$3:$C$49,0),0)*(IF(Odlingsplan!$F69=0,(Odlingsplan!$H69/1000*Odlingsplan!$C69),(Odlingsplan!H69/Odlingsplan!D69*Odlingsplan!F69)))</f>
        <v>#N/A</v>
      </c>
      <c r="P69" s="15" t="e" cm="1">
        <f t="array" ref="P69">INDEX(Grunddata!$J$3:$J$49,MATCH(Odlingsplan!$B69,Grunddata!$C$3:$C$49,0),0)*(IF(Odlingsplan!$F69=0,(Odlingsplan!$H69/1000*Odlingsplan!$C69),(Odlingsplan!H69/Odlingsplan!D69*Odlingsplan!F69)))</f>
        <v>#N/A</v>
      </c>
      <c r="Q69" s="15" t="e" cm="1">
        <f t="array" ref="Q69">INDEX(Grunddata!$K$3:$K$49,MATCH(Odlingsplan!$B69,Grunddata!$C$3:$C$49,0),0)*(IF(Odlingsplan!$F69=0,(Odlingsplan!$H69/1000*Odlingsplan!$C69),(Odlingsplan!H69/Odlingsplan!D69*Odlingsplan!F69)))</f>
        <v>#N/A</v>
      </c>
    </row>
    <row r="70" spans="1:17" x14ac:dyDescent="0.3">
      <c r="A70" t="e" cm="1">
        <f t="array" ref="A70">(INDEX(Kvävenedfall!C$5:C$296,MATCH(Odlingsplan!$B$7,Kvävenedfall!B$5:B$296,0),0))*Odlingsplan!C70/10</f>
        <v>#N/A</v>
      </c>
      <c r="B70" cm="1">
        <f t="array" ref="B70">(INDEX(Grunddata!$P$3:$P$87,MATCH(Odlingsplan!L70,Grunddata!$O$3:$O$87,0),0))*Odlingsplan!M70</f>
        <v>0</v>
      </c>
      <c r="C70" cm="1">
        <f t="array" ref="C70">(INDEX(Grunddata!$Q$3:$Q$87,MATCH(Odlingsplan!L70,Grunddata!$O$3:$O$87,0),0))*Odlingsplan!M70</f>
        <v>0</v>
      </c>
      <c r="D70" cm="1">
        <f t="array" ref="D70">(INDEX(Grunddata!$R$3:$R$87,MATCH(Odlingsplan!L70,Grunddata!$O$3:$O$87,0),0))*Odlingsplan!M70</f>
        <v>0</v>
      </c>
      <c r="E70" cm="1">
        <f t="array" ref="E70">(INDEX(Grunddata!$P$3:$P$87,MATCH(Odlingsplan!N70,Grunddata!$O$3:$O$87,0),0))*Odlingsplan!O70</f>
        <v>0</v>
      </c>
      <c r="F70" cm="1">
        <f t="array" ref="F70">(INDEX(Grunddata!$Q$3:$Q$87,MATCH(Odlingsplan!N70,Grunddata!$O$3:$O$87,0),0))*Odlingsplan!O70</f>
        <v>0</v>
      </c>
      <c r="G70" cm="1">
        <f t="array" ref="G70">(INDEX(Grunddata!$R$3:$R$87,MATCH(Odlingsplan!N70,Grunddata!$O$3:$O$87,0),0))*Odlingsplan!O70</f>
        <v>0</v>
      </c>
      <c r="H70" cm="1">
        <f t="array" ref="H70">(INDEX(Grunddata!$P$3:$P$87,MATCH(Odlingsplan!P70,Grunddata!$O$3:$O$87,0),0))*Odlingsplan!Q70</f>
        <v>0</v>
      </c>
      <c r="I70" cm="1">
        <f t="array" ref="I70">(INDEX(Grunddata!$Q$3:$Q$87,MATCH(Odlingsplan!P70,Grunddata!$O$3:$O$87,0),0))*Odlingsplan!Q70</f>
        <v>0</v>
      </c>
      <c r="J70" cm="1">
        <f t="array" ref="J70">(INDEX(Grunddata!$R$3:$R$87,MATCH(Odlingsplan!P70,Grunddata!$O$3:$O$87,0),0))*Odlingsplan!Q70</f>
        <v>0</v>
      </c>
      <c r="L70" s="15" t="e" cm="1">
        <f t="array" ref="L70">INDEX(Grunddata!$F$3:$F$49,MATCH(Odlingsplan!$B70,Grunddata!$C$3:$C$49,0),0)*(IF(Odlingsplan!$F70=0,(Odlingsplan!$D70/1000*Odlingsplan!$C70),Odlingsplan!$F70))</f>
        <v>#N/A</v>
      </c>
      <c r="M70" s="15" t="e" cm="1">
        <f t="array" ref="M70">INDEX(Grunddata!$G$3:$G$49,MATCH(Odlingsplan!$B70,Grunddata!$C$3:$C$49,0),0)*(IF(Odlingsplan!$F70=0,(Odlingsplan!$D70/1000*Odlingsplan!$C70),Odlingsplan!$F70))</f>
        <v>#N/A</v>
      </c>
      <c r="N70" s="15" t="e" cm="1">
        <f t="array" ref="N70">INDEX(Grunddata!$H$3:$H$49,MATCH(Odlingsplan!$B70,Grunddata!$C$3:$C$49,0),0)*(IF(Odlingsplan!$F70=0,(Odlingsplan!$D70/1000*Odlingsplan!$C70),Odlingsplan!$F70))</f>
        <v>#N/A</v>
      </c>
      <c r="O70" s="15" t="e" cm="1">
        <f t="array" ref="O70">INDEX(Grunddata!$I$3:$I$49,MATCH(Odlingsplan!$B70,Grunddata!$C$3:$C$49,0),0)*(IF(Odlingsplan!$F70=0,(Odlingsplan!$H70/1000*Odlingsplan!$C70),(Odlingsplan!H70/Odlingsplan!D70*Odlingsplan!F70)))</f>
        <v>#N/A</v>
      </c>
      <c r="P70" s="15" t="e" cm="1">
        <f t="array" ref="P70">INDEX(Grunddata!$J$3:$J$49,MATCH(Odlingsplan!$B70,Grunddata!$C$3:$C$49,0),0)*(IF(Odlingsplan!$F70=0,(Odlingsplan!$H70/1000*Odlingsplan!$C70),(Odlingsplan!H70/Odlingsplan!D70*Odlingsplan!F70)))</f>
        <v>#N/A</v>
      </c>
      <c r="Q70" s="15" t="e" cm="1">
        <f t="array" ref="Q70">INDEX(Grunddata!$K$3:$K$49,MATCH(Odlingsplan!$B70,Grunddata!$C$3:$C$49,0),0)*(IF(Odlingsplan!$F70=0,(Odlingsplan!$H70/1000*Odlingsplan!$C70),(Odlingsplan!H70/Odlingsplan!D70*Odlingsplan!F70)))</f>
        <v>#N/A</v>
      </c>
    </row>
    <row r="71" spans="1:17" x14ac:dyDescent="0.3">
      <c r="A71" t="e" cm="1">
        <f t="array" ref="A71">(INDEX(Kvävenedfall!C$5:C$296,MATCH(Odlingsplan!$B$7,Kvävenedfall!B$5:B$296,0),0))*Odlingsplan!C71/10</f>
        <v>#N/A</v>
      </c>
      <c r="B71" cm="1">
        <f t="array" ref="B71">(INDEX(Grunddata!$P$3:$P$87,MATCH(Odlingsplan!L71,Grunddata!$O$3:$O$87,0),0))*Odlingsplan!M71</f>
        <v>0</v>
      </c>
      <c r="C71" cm="1">
        <f t="array" ref="C71">(INDEX(Grunddata!$Q$3:$Q$87,MATCH(Odlingsplan!L71,Grunddata!$O$3:$O$87,0),0))*Odlingsplan!M71</f>
        <v>0</v>
      </c>
      <c r="D71" cm="1">
        <f t="array" ref="D71">(INDEX(Grunddata!$R$3:$R$87,MATCH(Odlingsplan!L71,Grunddata!$O$3:$O$87,0),0))*Odlingsplan!M71</f>
        <v>0</v>
      </c>
      <c r="E71" cm="1">
        <f t="array" ref="E71">(INDEX(Grunddata!$P$3:$P$87,MATCH(Odlingsplan!N71,Grunddata!$O$3:$O$87,0),0))*Odlingsplan!O71</f>
        <v>0</v>
      </c>
      <c r="F71" cm="1">
        <f t="array" ref="F71">(INDEX(Grunddata!$Q$3:$Q$87,MATCH(Odlingsplan!N71,Grunddata!$O$3:$O$87,0),0))*Odlingsplan!O71</f>
        <v>0</v>
      </c>
      <c r="G71" cm="1">
        <f t="array" ref="G71">(INDEX(Grunddata!$R$3:$R$87,MATCH(Odlingsplan!N71,Grunddata!$O$3:$O$87,0),0))*Odlingsplan!O71</f>
        <v>0</v>
      </c>
      <c r="H71" cm="1">
        <f t="array" ref="H71">(INDEX(Grunddata!$P$3:$P$87,MATCH(Odlingsplan!P71,Grunddata!$O$3:$O$87,0),0))*Odlingsplan!Q71</f>
        <v>0</v>
      </c>
      <c r="I71" cm="1">
        <f t="array" ref="I71">(INDEX(Grunddata!$Q$3:$Q$87,MATCH(Odlingsplan!P71,Grunddata!$O$3:$O$87,0),0))*Odlingsplan!Q71</f>
        <v>0</v>
      </c>
      <c r="J71" cm="1">
        <f t="array" ref="J71">(INDEX(Grunddata!$R$3:$R$87,MATCH(Odlingsplan!P71,Grunddata!$O$3:$O$87,0),0))*Odlingsplan!Q71</f>
        <v>0</v>
      </c>
      <c r="L71" s="15" t="e" cm="1">
        <f t="array" ref="L71">INDEX(Grunddata!$F$3:$F$49,MATCH(Odlingsplan!$B71,Grunddata!$C$3:$C$49,0),0)*(IF(Odlingsplan!$F71=0,(Odlingsplan!$D71/1000*Odlingsplan!$C71),Odlingsplan!$F71))</f>
        <v>#N/A</v>
      </c>
      <c r="M71" s="15" t="e" cm="1">
        <f t="array" ref="M71">INDEX(Grunddata!$G$3:$G$49,MATCH(Odlingsplan!$B71,Grunddata!$C$3:$C$49,0),0)*(IF(Odlingsplan!$F71=0,(Odlingsplan!$D71/1000*Odlingsplan!$C71),Odlingsplan!$F71))</f>
        <v>#N/A</v>
      </c>
      <c r="N71" s="15" t="e" cm="1">
        <f t="array" ref="N71">INDEX(Grunddata!$H$3:$H$49,MATCH(Odlingsplan!$B71,Grunddata!$C$3:$C$49,0),0)*(IF(Odlingsplan!$F71=0,(Odlingsplan!$D71/1000*Odlingsplan!$C71),Odlingsplan!$F71))</f>
        <v>#N/A</v>
      </c>
      <c r="O71" s="15" t="e" cm="1">
        <f t="array" ref="O71">INDEX(Grunddata!$I$3:$I$49,MATCH(Odlingsplan!$B71,Grunddata!$C$3:$C$49,0),0)*(IF(Odlingsplan!$F71=0,(Odlingsplan!$H71/1000*Odlingsplan!$C71),(Odlingsplan!H71/Odlingsplan!D71*Odlingsplan!F71)))</f>
        <v>#N/A</v>
      </c>
      <c r="P71" s="15" t="e" cm="1">
        <f t="array" ref="P71">INDEX(Grunddata!$J$3:$J$49,MATCH(Odlingsplan!$B71,Grunddata!$C$3:$C$49,0),0)*(IF(Odlingsplan!$F71=0,(Odlingsplan!$H71/1000*Odlingsplan!$C71),(Odlingsplan!H71/Odlingsplan!D71*Odlingsplan!F71)))</f>
        <v>#N/A</v>
      </c>
      <c r="Q71" s="15" t="e" cm="1">
        <f t="array" ref="Q71">INDEX(Grunddata!$K$3:$K$49,MATCH(Odlingsplan!$B71,Grunddata!$C$3:$C$49,0),0)*(IF(Odlingsplan!$F71=0,(Odlingsplan!$H71/1000*Odlingsplan!$C71),(Odlingsplan!H71/Odlingsplan!D71*Odlingsplan!F71)))</f>
        <v>#N/A</v>
      </c>
    </row>
    <row r="72" spans="1:17" x14ac:dyDescent="0.3">
      <c r="A72" t="e" cm="1">
        <f t="array" ref="A72">(INDEX(Kvävenedfall!C$5:C$296,MATCH(Odlingsplan!$B$7,Kvävenedfall!B$5:B$296,0),0))*Odlingsplan!C72/10</f>
        <v>#N/A</v>
      </c>
      <c r="B72" cm="1">
        <f t="array" ref="B72">(INDEX(Grunddata!$P$3:$P$87,MATCH(Odlingsplan!L72,Grunddata!$O$3:$O$87,0),0))*Odlingsplan!M72</f>
        <v>0</v>
      </c>
      <c r="C72" cm="1">
        <f t="array" ref="C72">(INDEX(Grunddata!$Q$3:$Q$87,MATCH(Odlingsplan!L72,Grunddata!$O$3:$O$87,0),0))*Odlingsplan!M72</f>
        <v>0</v>
      </c>
      <c r="D72" cm="1">
        <f t="array" ref="D72">(INDEX(Grunddata!$R$3:$R$87,MATCH(Odlingsplan!L72,Grunddata!$O$3:$O$87,0),0))*Odlingsplan!M72</f>
        <v>0</v>
      </c>
      <c r="E72" cm="1">
        <f t="array" ref="E72">(INDEX(Grunddata!$P$3:$P$87,MATCH(Odlingsplan!N72,Grunddata!$O$3:$O$87,0),0))*Odlingsplan!O72</f>
        <v>0</v>
      </c>
      <c r="F72" cm="1">
        <f t="array" ref="F72">(INDEX(Grunddata!$Q$3:$Q$87,MATCH(Odlingsplan!N72,Grunddata!$O$3:$O$87,0),0))*Odlingsplan!O72</f>
        <v>0</v>
      </c>
      <c r="G72" cm="1">
        <f t="array" ref="G72">(INDEX(Grunddata!$R$3:$R$87,MATCH(Odlingsplan!N72,Grunddata!$O$3:$O$87,0),0))*Odlingsplan!O72</f>
        <v>0</v>
      </c>
      <c r="H72" cm="1">
        <f t="array" ref="H72">(INDEX(Grunddata!$P$3:$P$87,MATCH(Odlingsplan!P72,Grunddata!$O$3:$O$87,0),0))*Odlingsplan!Q72</f>
        <v>0</v>
      </c>
      <c r="I72" cm="1">
        <f t="array" ref="I72">(INDEX(Grunddata!$Q$3:$Q$87,MATCH(Odlingsplan!P72,Grunddata!$O$3:$O$87,0),0))*Odlingsplan!Q72</f>
        <v>0</v>
      </c>
      <c r="J72" cm="1">
        <f t="array" ref="J72">(INDEX(Grunddata!$R$3:$R$87,MATCH(Odlingsplan!P72,Grunddata!$O$3:$O$87,0),0))*Odlingsplan!Q72</f>
        <v>0</v>
      </c>
      <c r="L72" s="15" t="e" cm="1">
        <f t="array" ref="L72">INDEX(Grunddata!$F$3:$F$49,MATCH(Odlingsplan!$B72,Grunddata!$C$3:$C$49,0),0)*(IF(Odlingsplan!$F72=0,(Odlingsplan!$D72/1000*Odlingsplan!$C72),Odlingsplan!$F72))</f>
        <v>#N/A</v>
      </c>
      <c r="M72" s="15" t="e" cm="1">
        <f t="array" ref="M72">INDEX(Grunddata!$G$3:$G$49,MATCH(Odlingsplan!$B72,Grunddata!$C$3:$C$49,0),0)*(IF(Odlingsplan!$F72=0,(Odlingsplan!$D72/1000*Odlingsplan!$C72),Odlingsplan!$F72))</f>
        <v>#N/A</v>
      </c>
      <c r="N72" s="15" t="e" cm="1">
        <f t="array" ref="N72">INDEX(Grunddata!$H$3:$H$49,MATCH(Odlingsplan!$B72,Grunddata!$C$3:$C$49,0),0)*(IF(Odlingsplan!$F72=0,(Odlingsplan!$D72/1000*Odlingsplan!$C72),Odlingsplan!$F72))</f>
        <v>#N/A</v>
      </c>
      <c r="O72" s="15" t="e" cm="1">
        <f t="array" ref="O72">INDEX(Grunddata!$I$3:$I$49,MATCH(Odlingsplan!$B72,Grunddata!$C$3:$C$49,0),0)*(IF(Odlingsplan!$F72=0,(Odlingsplan!$H72/1000*Odlingsplan!$C72),(Odlingsplan!H72/Odlingsplan!D72*Odlingsplan!F72)))</f>
        <v>#N/A</v>
      </c>
      <c r="P72" s="15" t="e" cm="1">
        <f t="array" ref="P72">INDEX(Grunddata!$J$3:$J$49,MATCH(Odlingsplan!$B72,Grunddata!$C$3:$C$49,0),0)*(IF(Odlingsplan!$F72=0,(Odlingsplan!$H72/1000*Odlingsplan!$C72),(Odlingsplan!H72/Odlingsplan!D72*Odlingsplan!F72)))</f>
        <v>#N/A</v>
      </c>
      <c r="Q72" s="15" t="e" cm="1">
        <f t="array" ref="Q72">INDEX(Grunddata!$K$3:$K$49,MATCH(Odlingsplan!$B72,Grunddata!$C$3:$C$49,0),0)*(IF(Odlingsplan!$F72=0,(Odlingsplan!$H72/1000*Odlingsplan!$C72),(Odlingsplan!H72/Odlingsplan!D72*Odlingsplan!F72)))</f>
        <v>#N/A</v>
      </c>
    </row>
    <row r="73" spans="1:17" x14ac:dyDescent="0.3">
      <c r="A73" t="e" cm="1">
        <f t="array" ref="A73">(INDEX(Kvävenedfall!C$5:C$296,MATCH(Odlingsplan!$B$7,Kvävenedfall!B$5:B$296,0),0))*Odlingsplan!C73/10</f>
        <v>#N/A</v>
      </c>
      <c r="B73" cm="1">
        <f t="array" ref="B73">(INDEX(Grunddata!$P$3:$P$87,MATCH(Odlingsplan!L73,Grunddata!$O$3:$O$87,0),0))*Odlingsplan!M73</f>
        <v>0</v>
      </c>
      <c r="C73" cm="1">
        <f t="array" ref="C73">(INDEX(Grunddata!$Q$3:$Q$87,MATCH(Odlingsplan!L73,Grunddata!$O$3:$O$87,0),0))*Odlingsplan!M73</f>
        <v>0</v>
      </c>
      <c r="D73" cm="1">
        <f t="array" ref="D73">(INDEX(Grunddata!$R$3:$R$87,MATCH(Odlingsplan!L73,Grunddata!$O$3:$O$87,0),0))*Odlingsplan!M73</f>
        <v>0</v>
      </c>
      <c r="E73" cm="1">
        <f t="array" ref="E73">(INDEX(Grunddata!$P$3:$P$87,MATCH(Odlingsplan!N73,Grunddata!$O$3:$O$87,0),0))*Odlingsplan!O73</f>
        <v>0</v>
      </c>
      <c r="F73" cm="1">
        <f t="array" ref="F73">(INDEX(Grunddata!$Q$3:$Q$87,MATCH(Odlingsplan!N73,Grunddata!$O$3:$O$87,0),0))*Odlingsplan!O73</f>
        <v>0</v>
      </c>
      <c r="G73" cm="1">
        <f t="array" ref="G73">(INDEX(Grunddata!$R$3:$R$87,MATCH(Odlingsplan!N73,Grunddata!$O$3:$O$87,0),0))*Odlingsplan!O73</f>
        <v>0</v>
      </c>
      <c r="H73" cm="1">
        <f t="array" ref="H73">(INDEX(Grunddata!$P$3:$P$87,MATCH(Odlingsplan!P73,Grunddata!$O$3:$O$87,0),0))*Odlingsplan!Q73</f>
        <v>0</v>
      </c>
      <c r="I73" cm="1">
        <f t="array" ref="I73">(INDEX(Grunddata!$Q$3:$Q$87,MATCH(Odlingsplan!P73,Grunddata!$O$3:$O$87,0),0))*Odlingsplan!Q73</f>
        <v>0</v>
      </c>
      <c r="J73" cm="1">
        <f t="array" ref="J73">(INDEX(Grunddata!$R$3:$R$87,MATCH(Odlingsplan!P73,Grunddata!$O$3:$O$87,0),0))*Odlingsplan!Q73</f>
        <v>0</v>
      </c>
      <c r="L73" s="15" t="e" cm="1">
        <f t="array" ref="L73">INDEX(Grunddata!$F$3:$F$49,MATCH(Odlingsplan!$B73,Grunddata!$C$3:$C$49,0),0)*(IF(Odlingsplan!$F73=0,(Odlingsplan!$D73/1000*Odlingsplan!$C73),Odlingsplan!$F73))</f>
        <v>#N/A</v>
      </c>
      <c r="M73" s="15" t="e" cm="1">
        <f t="array" ref="M73">INDEX(Grunddata!$G$3:$G$49,MATCH(Odlingsplan!$B73,Grunddata!$C$3:$C$49,0),0)*(IF(Odlingsplan!$F73=0,(Odlingsplan!$D73/1000*Odlingsplan!$C73),Odlingsplan!$F73))</f>
        <v>#N/A</v>
      </c>
      <c r="N73" s="15" t="e" cm="1">
        <f t="array" ref="N73">INDEX(Grunddata!$H$3:$H$49,MATCH(Odlingsplan!$B73,Grunddata!$C$3:$C$49,0),0)*(IF(Odlingsplan!$F73=0,(Odlingsplan!$D73/1000*Odlingsplan!$C73),Odlingsplan!$F73))</f>
        <v>#N/A</v>
      </c>
      <c r="O73" s="15" t="e" cm="1">
        <f t="array" ref="O73">INDEX(Grunddata!$I$3:$I$49,MATCH(Odlingsplan!$B73,Grunddata!$C$3:$C$49,0),0)*(IF(Odlingsplan!$F73=0,(Odlingsplan!$H73/1000*Odlingsplan!$C73),(Odlingsplan!H73/Odlingsplan!D73*Odlingsplan!F73)))</f>
        <v>#N/A</v>
      </c>
      <c r="P73" s="15" t="e" cm="1">
        <f t="array" ref="P73">INDEX(Grunddata!$J$3:$J$49,MATCH(Odlingsplan!$B73,Grunddata!$C$3:$C$49,0),0)*(IF(Odlingsplan!$F73=0,(Odlingsplan!$H73/1000*Odlingsplan!$C73),(Odlingsplan!H73/Odlingsplan!D73*Odlingsplan!F73)))</f>
        <v>#N/A</v>
      </c>
      <c r="Q73" s="15" t="e" cm="1">
        <f t="array" ref="Q73">INDEX(Grunddata!$K$3:$K$49,MATCH(Odlingsplan!$B73,Grunddata!$C$3:$C$49,0),0)*(IF(Odlingsplan!$F73=0,(Odlingsplan!$H73/1000*Odlingsplan!$C73),(Odlingsplan!H73/Odlingsplan!D73*Odlingsplan!F73)))</f>
        <v>#N/A</v>
      </c>
    </row>
    <row r="74" spans="1:17" x14ac:dyDescent="0.3">
      <c r="A74" t="e" cm="1">
        <f t="array" ref="A74">(INDEX(Kvävenedfall!C$5:C$296,MATCH(Odlingsplan!$B$7,Kvävenedfall!B$5:B$296,0),0))*Odlingsplan!C74/10</f>
        <v>#N/A</v>
      </c>
      <c r="B74" cm="1">
        <f t="array" ref="B74">(INDEX(Grunddata!$P$3:$P$87,MATCH(Odlingsplan!L74,Grunddata!$O$3:$O$87,0),0))*Odlingsplan!M74</f>
        <v>0</v>
      </c>
      <c r="C74" cm="1">
        <f t="array" ref="C74">(INDEX(Grunddata!$Q$3:$Q$87,MATCH(Odlingsplan!L74,Grunddata!$O$3:$O$87,0),0))*Odlingsplan!M74</f>
        <v>0</v>
      </c>
      <c r="D74" cm="1">
        <f t="array" ref="D74">(INDEX(Grunddata!$R$3:$R$87,MATCH(Odlingsplan!L74,Grunddata!$O$3:$O$87,0),0))*Odlingsplan!M74</f>
        <v>0</v>
      </c>
      <c r="E74" cm="1">
        <f t="array" ref="E74">(INDEX(Grunddata!$P$3:$P$87,MATCH(Odlingsplan!N74,Grunddata!$O$3:$O$87,0),0))*Odlingsplan!O74</f>
        <v>0</v>
      </c>
      <c r="F74" cm="1">
        <f t="array" ref="F74">(INDEX(Grunddata!$Q$3:$Q$87,MATCH(Odlingsplan!N74,Grunddata!$O$3:$O$87,0),0))*Odlingsplan!O74</f>
        <v>0</v>
      </c>
      <c r="G74" cm="1">
        <f t="array" ref="G74">(INDEX(Grunddata!$R$3:$R$87,MATCH(Odlingsplan!N74,Grunddata!$O$3:$O$87,0),0))*Odlingsplan!O74</f>
        <v>0</v>
      </c>
      <c r="H74" cm="1">
        <f t="array" ref="H74">(INDEX(Grunddata!$P$3:$P$87,MATCH(Odlingsplan!P74,Grunddata!$O$3:$O$87,0),0))*Odlingsplan!Q74</f>
        <v>0</v>
      </c>
      <c r="I74" cm="1">
        <f t="array" ref="I74">(INDEX(Grunddata!$Q$3:$Q$87,MATCH(Odlingsplan!P74,Grunddata!$O$3:$O$87,0),0))*Odlingsplan!Q74</f>
        <v>0</v>
      </c>
      <c r="J74" cm="1">
        <f t="array" ref="J74">(INDEX(Grunddata!$R$3:$R$87,MATCH(Odlingsplan!P74,Grunddata!$O$3:$O$87,0),0))*Odlingsplan!Q74</f>
        <v>0</v>
      </c>
      <c r="L74" s="15" t="e" cm="1">
        <f t="array" ref="L74">INDEX(Grunddata!$F$3:$F$49,MATCH(Odlingsplan!$B74,Grunddata!$C$3:$C$49,0),0)*(IF(Odlingsplan!$F74=0,(Odlingsplan!$D74/1000*Odlingsplan!$C74),Odlingsplan!$F74))</f>
        <v>#N/A</v>
      </c>
      <c r="M74" s="15" t="e" cm="1">
        <f t="array" ref="M74">INDEX(Grunddata!$G$3:$G$49,MATCH(Odlingsplan!$B74,Grunddata!$C$3:$C$49,0),0)*(IF(Odlingsplan!$F74=0,(Odlingsplan!$D74/1000*Odlingsplan!$C74),Odlingsplan!$F74))</f>
        <v>#N/A</v>
      </c>
      <c r="N74" s="15" t="e" cm="1">
        <f t="array" ref="N74">INDEX(Grunddata!$H$3:$H$49,MATCH(Odlingsplan!$B74,Grunddata!$C$3:$C$49,0),0)*(IF(Odlingsplan!$F74=0,(Odlingsplan!$D74/1000*Odlingsplan!$C74),Odlingsplan!$F74))</f>
        <v>#N/A</v>
      </c>
      <c r="O74" s="15" t="e" cm="1">
        <f t="array" ref="O74">INDEX(Grunddata!$I$3:$I$49,MATCH(Odlingsplan!$B74,Grunddata!$C$3:$C$49,0),0)*(IF(Odlingsplan!$F74=0,(Odlingsplan!$H74/1000*Odlingsplan!$C74),(Odlingsplan!H74/Odlingsplan!D74*Odlingsplan!F74)))</f>
        <v>#N/A</v>
      </c>
      <c r="P74" s="15" t="e" cm="1">
        <f t="array" ref="P74">INDEX(Grunddata!$J$3:$J$49,MATCH(Odlingsplan!$B74,Grunddata!$C$3:$C$49,0),0)*(IF(Odlingsplan!$F74=0,(Odlingsplan!$H74/1000*Odlingsplan!$C74),(Odlingsplan!H74/Odlingsplan!D74*Odlingsplan!F74)))</f>
        <v>#N/A</v>
      </c>
      <c r="Q74" s="15" t="e" cm="1">
        <f t="array" ref="Q74">INDEX(Grunddata!$K$3:$K$49,MATCH(Odlingsplan!$B74,Grunddata!$C$3:$C$49,0),0)*(IF(Odlingsplan!$F74=0,(Odlingsplan!$H74/1000*Odlingsplan!$C74),(Odlingsplan!H74/Odlingsplan!D74*Odlingsplan!F74)))</f>
        <v>#N/A</v>
      </c>
    </row>
    <row r="75" spans="1:17" x14ac:dyDescent="0.3">
      <c r="A75" t="e" cm="1">
        <f t="array" ref="A75">(INDEX(Kvävenedfall!C$5:C$296,MATCH(Odlingsplan!$B$7,Kvävenedfall!B$5:B$296,0),0))*Odlingsplan!C75/10</f>
        <v>#N/A</v>
      </c>
      <c r="B75" cm="1">
        <f t="array" ref="B75">(INDEX(Grunddata!$P$3:$P$87,MATCH(Odlingsplan!L75,Grunddata!$O$3:$O$87,0),0))*Odlingsplan!M75</f>
        <v>0</v>
      </c>
      <c r="C75" cm="1">
        <f t="array" ref="C75">(INDEX(Grunddata!$Q$3:$Q$87,MATCH(Odlingsplan!L75,Grunddata!$O$3:$O$87,0),0))*Odlingsplan!M75</f>
        <v>0</v>
      </c>
      <c r="D75" cm="1">
        <f t="array" ref="D75">(INDEX(Grunddata!$R$3:$R$87,MATCH(Odlingsplan!L75,Grunddata!$O$3:$O$87,0),0))*Odlingsplan!M75</f>
        <v>0</v>
      </c>
      <c r="E75" cm="1">
        <f t="array" ref="E75">(INDEX(Grunddata!$P$3:$P$87,MATCH(Odlingsplan!N75,Grunddata!$O$3:$O$87,0),0))*Odlingsplan!O75</f>
        <v>0</v>
      </c>
      <c r="F75" cm="1">
        <f t="array" ref="F75">(INDEX(Grunddata!$Q$3:$Q$87,MATCH(Odlingsplan!N75,Grunddata!$O$3:$O$87,0),0))*Odlingsplan!O75</f>
        <v>0</v>
      </c>
      <c r="G75" cm="1">
        <f t="array" ref="G75">(INDEX(Grunddata!$R$3:$R$87,MATCH(Odlingsplan!N75,Grunddata!$O$3:$O$87,0),0))*Odlingsplan!O75</f>
        <v>0</v>
      </c>
      <c r="H75" cm="1">
        <f t="array" ref="H75">(INDEX(Grunddata!$P$3:$P$87,MATCH(Odlingsplan!P75,Grunddata!$O$3:$O$87,0),0))*Odlingsplan!Q75</f>
        <v>0</v>
      </c>
      <c r="I75" cm="1">
        <f t="array" ref="I75">(INDEX(Grunddata!$Q$3:$Q$87,MATCH(Odlingsplan!P75,Grunddata!$O$3:$O$87,0),0))*Odlingsplan!Q75</f>
        <v>0</v>
      </c>
      <c r="J75" cm="1">
        <f t="array" ref="J75">(INDEX(Grunddata!$R$3:$R$87,MATCH(Odlingsplan!P75,Grunddata!$O$3:$O$87,0),0))*Odlingsplan!Q75</f>
        <v>0</v>
      </c>
      <c r="L75" s="15" t="e" cm="1">
        <f t="array" ref="L75">INDEX(Grunddata!$F$3:$F$49,MATCH(Odlingsplan!$B75,Grunddata!$C$3:$C$49,0),0)*(IF(Odlingsplan!$F75=0,(Odlingsplan!$D75/1000*Odlingsplan!$C75),Odlingsplan!$F75))</f>
        <v>#N/A</v>
      </c>
      <c r="M75" s="15" t="e" cm="1">
        <f t="array" ref="M75">INDEX(Grunddata!$G$3:$G$49,MATCH(Odlingsplan!$B75,Grunddata!$C$3:$C$49,0),0)*(IF(Odlingsplan!$F75=0,(Odlingsplan!$D75/1000*Odlingsplan!$C75),Odlingsplan!$F75))</f>
        <v>#N/A</v>
      </c>
      <c r="N75" s="15" t="e" cm="1">
        <f t="array" ref="N75">INDEX(Grunddata!$H$3:$H$49,MATCH(Odlingsplan!$B75,Grunddata!$C$3:$C$49,0),0)*(IF(Odlingsplan!$F75=0,(Odlingsplan!$D75/1000*Odlingsplan!$C75),Odlingsplan!$F75))</f>
        <v>#N/A</v>
      </c>
      <c r="O75" s="15" t="e" cm="1">
        <f t="array" ref="O75">INDEX(Grunddata!$I$3:$I$49,MATCH(Odlingsplan!$B75,Grunddata!$C$3:$C$49,0),0)*(IF(Odlingsplan!$F75=0,(Odlingsplan!$H75/1000*Odlingsplan!$C75),(Odlingsplan!H75/Odlingsplan!D75*Odlingsplan!F75)))</f>
        <v>#N/A</v>
      </c>
      <c r="P75" s="15" t="e" cm="1">
        <f t="array" ref="P75">INDEX(Grunddata!$J$3:$J$49,MATCH(Odlingsplan!$B75,Grunddata!$C$3:$C$49,0),0)*(IF(Odlingsplan!$F75=0,(Odlingsplan!$H75/1000*Odlingsplan!$C75),(Odlingsplan!H75/Odlingsplan!D75*Odlingsplan!F75)))</f>
        <v>#N/A</v>
      </c>
      <c r="Q75" s="15" t="e" cm="1">
        <f t="array" ref="Q75">INDEX(Grunddata!$K$3:$K$49,MATCH(Odlingsplan!$B75,Grunddata!$C$3:$C$49,0),0)*(IF(Odlingsplan!$F75=0,(Odlingsplan!$H75/1000*Odlingsplan!$C75),(Odlingsplan!H75/Odlingsplan!D75*Odlingsplan!F75)))</f>
        <v>#N/A</v>
      </c>
    </row>
    <row r="76" spans="1:17" x14ac:dyDescent="0.3">
      <c r="A76" t="e" cm="1">
        <f t="array" ref="A76">(INDEX(Kvävenedfall!C$5:C$296,MATCH(Odlingsplan!$B$7,Kvävenedfall!B$5:B$296,0),0))*Odlingsplan!C76/10</f>
        <v>#N/A</v>
      </c>
      <c r="B76" cm="1">
        <f t="array" ref="B76">(INDEX(Grunddata!$P$3:$P$87,MATCH(Odlingsplan!L76,Grunddata!$O$3:$O$87,0),0))*Odlingsplan!M76</f>
        <v>0</v>
      </c>
      <c r="C76" cm="1">
        <f t="array" ref="C76">(INDEX(Grunddata!$Q$3:$Q$87,MATCH(Odlingsplan!L76,Grunddata!$O$3:$O$87,0),0))*Odlingsplan!M76</f>
        <v>0</v>
      </c>
      <c r="D76" cm="1">
        <f t="array" ref="D76">(INDEX(Grunddata!$R$3:$R$87,MATCH(Odlingsplan!L76,Grunddata!$O$3:$O$87,0),0))*Odlingsplan!M76</f>
        <v>0</v>
      </c>
      <c r="E76" cm="1">
        <f t="array" ref="E76">(INDEX(Grunddata!$P$3:$P$87,MATCH(Odlingsplan!N76,Grunddata!$O$3:$O$87,0),0))*Odlingsplan!O76</f>
        <v>0</v>
      </c>
      <c r="F76" cm="1">
        <f t="array" ref="F76">(INDEX(Grunddata!$Q$3:$Q$87,MATCH(Odlingsplan!N76,Grunddata!$O$3:$O$87,0),0))*Odlingsplan!O76</f>
        <v>0</v>
      </c>
      <c r="G76" cm="1">
        <f t="array" ref="G76">(INDEX(Grunddata!$R$3:$R$87,MATCH(Odlingsplan!N76,Grunddata!$O$3:$O$87,0),0))*Odlingsplan!O76</f>
        <v>0</v>
      </c>
      <c r="H76" cm="1">
        <f t="array" ref="H76">(INDEX(Grunddata!$P$3:$P$87,MATCH(Odlingsplan!P76,Grunddata!$O$3:$O$87,0),0))*Odlingsplan!Q76</f>
        <v>0</v>
      </c>
      <c r="I76" cm="1">
        <f t="array" ref="I76">(INDEX(Grunddata!$Q$3:$Q$87,MATCH(Odlingsplan!P76,Grunddata!$O$3:$O$87,0),0))*Odlingsplan!Q76</f>
        <v>0</v>
      </c>
      <c r="J76" cm="1">
        <f t="array" ref="J76">(INDEX(Grunddata!$R$3:$R$87,MATCH(Odlingsplan!P76,Grunddata!$O$3:$O$87,0),0))*Odlingsplan!Q76</f>
        <v>0</v>
      </c>
      <c r="L76" s="15" t="e" cm="1">
        <f t="array" ref="L76">INDEX(Grunddata!$F$3:$F$49,MATCH(Odlingsplan!$B76,Grunddata!$C$3:$C$49,0),0)*(IF(Odlingsplan!$F76=0,(Odlingsplan!$D76/1000*Odlingsplan!$C76),Odlingsplan!$F76))</f>
        <v>#N/A</v>
      </c>
      <c r="M76" s="15" t="e" cm="1">
        <f t="array" ref="M76">INDEX(Grunddata!$G$3:$G$49,MATCH(Odlingsplan!$B76,Grunddata!$C$3:$C$49,0),0)*(IF(Odlingsplan!$F76=0,(Odlingsplan!$D76/1000*Odlingsplan!$C76),Odlingsplan!$F76))</f>
        <v>#N/A</v>
      </c>
      <c r="N76" s="15" t="e" cm="1">
        <f t="array" ref="N76">INDEX(Grunddata!$H$3:$H$49,MATCH(Odlingsplan!$B76,Grunddata!$C$3:$C$49,0),0)*(IF(Odlingsplan!$F76=0,(Odlingsplan!$D76/1000*Odlingsplan!$C76),Odlingsplan!$F76))</f>
        <v>#N/A</v>
      </c>
      <c r="O76" s="15" t="e" cm="1">
        <f t="array" ref="O76">INDEX(Grunddata!$I$3:$I$49,MATCH(Odlingsplan!$B76,Grunddata!$C$3:$C$49,0),0)*(IF(Odlingsplan!$F76=0,(Odlingsplan!$H76/1000*Odlingsplan!$C76),(Odlingsplan!H76/Odlingsplan!D76*Odlingsplan!F76)))</f>
        <v>#N/A</v>
      </c>
      <c r="P76" s="15" t="e" cm="1">
        <f t="array" ref="P76">INDEX(Grunddata!$J$3:$J$49,MATCH(Odlingsplan!$B76,Grunddata!$C$3:$C$49,0),0)*(IF(Odlingsplan!$F76=0,(Odlingsplan!$H76/1000*Odlingsplan!$C76),(Odlingsplan!H76/Odlingsplan!D76*Odlingsplan!F76)))</f>
        <v>#N/A</v>
      </c>
      <c r="Q76" s="15" t="e" cm="1">
        <f t="array" ref="Q76">INDEX(Grunddata!$K$3:$K$49,MATCH(Odlingsplan!$B76,Grunddata!$C$3:$C$49,0),0)*(IF(Odlingsplan!$F76=0,(Odlingsplan!$H76/1000*Odlingsplan!$C76),(Odlingsplan!H76/Odlingsplan!D76*Odlingsplan!F76)))</f>
        <v>#N/A</v>
      </c>
    </row>
    <row r="77" spans="1:17" x14ac:dyDescent="0.3">
      <c r="A77" t="e" cm="1">
        <f t="array" ref="A77">(INDEX(Kvävenedfall!C$5:C$296,MATCH(Odlingsplan!$B$7,Kvävenedfall!B$5:B$296,0),0))*Odlingsplan!C77/10</f>
        <v>#N/A</v>
      </c>
      <c r="B77" cm="1">
        <f t="array" ref="B77">(INDEX(Grunddata!$P$3:$P$87,MATCH(Odlingsplan!L77,Grunddata!$O$3:$O$87,0),0))*Odlingsplan!M77</f>
        <v>0</v>
      </c>
      <c r="C77" cm="1">
        <f t="array" ref="C77">(INDEX(Grunddata!$Q$3:$Q$87,MATCH(Odlingsplan!L77,Grunddata!$O$3:$O$87,0),0))*Odlingsplan!M77</f>
        <v>0</v>
      </c>
      <c r="D77" cm="1">
        <f t="array" ref="D77">(INDEX(Grunddata!$R$3:$R$87,MATCH(Odlingsplan!L77,Grunddata!$O$3:$O$87,0),0))*Odlingsplan!M77</f>
        <v>0</v>
      </c>
      <c r="E77" cm="1">
        <f t="array" ref="E77">(INDEX(Grunddata!$P$3:$P$87,MATCH(Odlingsplan!N77,Grunddata!$O$3:$O$87,0),0))*Odlingsplan!O77</f>
        <v>0</v>
      </c>
      <c r="F77" cm="1">
        <f t="array" ref="F77">(INDEX(Grunddata!$Q$3:$Q$87,MATCH(Odlingsplan!N77,Grunddata!$O$3:$O$87,0),0))*Odlingsplan!O77</f>
        <v>0</v>
      </c>
      <c r="G77" cm="1">
        <f t="array" ref="G77">(INDEX(Grunddata!$R$3:$R$87,MATCH(Odlingsplan!N77,Grunddata!$O$3:$O$87,0),0))*Odlingsplan!O77</f>
        <v>0</v>
      </c>
      <c r="H77" cm="1">
        <f t="array" ref="H77">(INDEX(Grunddata!$P$3:$P$87,MATCH(Odlingsplan!P77,Grunddata!$O$3:$O$87,0),0))*Odlingsplan!Q77</f>
        <v>0</v>
      </c>
      <c r="I77" cm="1">
        <f t="array" ref="I77">(INDEX(Grunddata!$Q$3:$Q$87,MATCH(Odlingsplan!P77,Grunddata!$O$3:$O$87,0),0))*Odlingsplan!Q77</f>
        <v>0</v>
      </c>
      <c r="J77" cm="1">
        <f t="array" ref="J77">(INDEX(Grunddata!$R$3:$R$87,MATCH(Odlingsplan!P77,Grunddata!$O$3:$O$87,0),0))*Odlingsplan!Q77</f>
        <v>0</v>
      </c>
      <c r="L77" s="15" t="e" cm="1">
        <f t="array" ref="L77">INDEX(Grunddata!$F$3:$F$49,MATCH(Odlingsplan!$B77,Grunddata!$C$3:$C$49,0),0)*(IF(Odlingsplan!$F77=0,(Odlingsplan!$D77/1000*Odlingsplan!$C77),Odlingsplan!$F77))</f>
        <v>#N/A</v>
      </c>
      <c r="M77" s="15" t="e" cm="1">
        <f t="array" ref="M77">INDEX(Grunddata!$G$3:$G$49,MATCH(Odlingsplan!$B77,Grunddata!$C$3:$C$49,0),0)*(IF(Odlingsplan!$F77=0,(Odlingsplan!$D77/1000*Odlingsplan!$C77),Odlingsplan!$F77))</f>
        <v>#N/A</v>
      </c>
      <c r="N77" s="15" t="e" cm="1">
        <f t="array" ref="N77">INDEX(Grunddata!$H$3:$H$49,MATCH(Odlingsplan!$B77,Grunddata!$C$3:$C$49,0),0)*(IF(Odlingsplan!$F77=0,(Odlingsplan!$D77/1000*Odlingsplan!$C77),Odlingsplan!$F77))</f>
        <v>#N/A</v>
      </c>
      <c r="O77" s="15" t="e" cm="1">
        <f t="array" ref="O77">INDEX(Grunddata!$I$3:$I$49,MATCH(Odlingsplan!$B77,Grunddata!$C$3:$C$49,0),0)*(IF(Odlingsplan!$F77=0,(Odlingsplan!$H77/1000*Odlingsplan!$C77),(Odlingsplan!H77/Odlingsplan!D77*Odlingsplan!F77)))</f>
        <v>#N/A</v>
      </c>
      <c r="P77" s="15" t="e" cm="1">
        <f t="array" ref="P77">INDEX(Grunddata!$J$3:$J$49,MATCH(Odlingsplan!$B77,Grunddata!$C$3:$C$49,0),0)*(IF(Odlingsplan!$F77=0,(Odlingsplan!$H77/1000*Odlingsplan!$C77),(Odlingsplan!H77/Odlingsplan!D77*Odlingsplan!F77)))</f>
        <v>#N/A</v>
      </c>
      <c r="Q77" s="15" t="e" cm="1">
        <f t="array" ref="Q77">INDEX(Grunddata!$K$3:$K$49,MATCH(Odlingsplan!$B77,Grunddata!$C$3:$C$49,0),0)*(IF(Odlingsplan!$F77=0,(Odlingsplan!$H77/1000*Odlingsplan!$C77),(Odlingsplan!H77/Odlingsplan!D77*Odlingsplan!F77)))</f>
        <v>#N/A</v>
      </c>
    </row>
    <row r="78" spans="1:17" x14ac:dyDescent="0.3">
      <c r="A78" t="e" cm="1">
        <f t="array" ref="A78">(INDEX(Kvävenedfall!C$5:C$296,MATCH(Odlingsplan!$B$7,Kvävenedfall!B$5:B$296,0),0))*Odlingsplan!C78/10</f>
        <v>#N/A</v>
      </c>
      <c r="B78" cm="1">
        <f t="array" ref="B78">(INDEX(Grunddata!$P$3:$P$87,MATCH(Odlingsplan!L78,Grunddata!$O$3:$O$87,0),0))*Odlingsplan!M78</f>
        <v>0</v>
      </c>
      <c r="C78" cm="1">
        <f t="array" ref="C78">(INDEX(Grunddata!$Q$3:$Q$87,MATCH(Odlingsplan!L78,Grunddata!$O$3:$O$87,0),0))*Odlingsplan!M78</f>
        <v>0</v>
      </c>
      <c r="D78" cm="1">
        <f t="array" ref="D78">(INDEX(Grunddata!$R$3:$R$87,MATCH(Odlingsplan!L78,Grunddata!$O$3:$O$87,0),0))*Odlingsplan!M78</f>
        <v>0</v>
      </c>
      <c r="E78" cm="1">
        <f t="array" ref="E78">(INDEX(Grunddata!$P$3:$P$87,MATCH(Odlingsplan!N78,Grunddata!$O$3:$O$87,0),0))*Odlingsplan!O78</f>
        <v>0</v>
      </c>
      <c r="F78" cm="1">
        <f t="array" ref="F78">(INDEX(Grunddata!$Q$3:$Q$87,MATCH(Odlingsplan!N78,Grunddata!$O$3:$O$87,0),0))*Odlingsplan!O78</f>
        <v>0</v>
      </c>
      <c r="G78" cm="1">
        <f t="array" ref="G78">(INDEX(Grunddata!$R$3:$R$87,MATCH(Odlingsplan!N78,Grunddata!$O$3:$O$87,0),0))*Odlingsplan!O78</f>
        <v>0</v>
      </c>
      <c r="H78" cm="1">
        <f t="array" ref="H78">(INDEX(Grunddata!$P$3:$P$87,MATCH(Odlingsplan!P78,Grunddata!$O$3:$O$87,0),0))*Odlingsplan!Q78</f>
        <v>0</v>
      </c>
      <c r="I78" cm="1">
        <f t="array" ref="I78">(INDEX(Grunddata!$Q$3:$Q$87,MATCH(Odlingsplan!P78,Grunddata!$O$3:$O$87,0),0))*Odlingsplan!Q78</f>
        <v>0</v>
      </c>
      <c r="J78" cm="1">
        <f t="array" ref="J78">(INDEX(Grunddata!$R$3:$R$87,MATCH(Odlingsplan!P78,Grunddata!$O$3:$O$87,0),0))*Odlingsplan!Q78</f>
        <v>0</v>
      </c>
      <c r="L78" s="15" t="e" cm="1">
        <f t="array" ref="L78">INDEX(Grunddata!$F$3:$F$49,MATCH(Odlingsplan!$B78,Grunddata!$C$3:$C$49,0),0)*(IF(Odlingsplan!$F78=0,(Odlingsplan!$D78/1000*Odlingsplan!$C78),Odlingsplan!$F78))</f>
        <v>#N/A</v>
      </c>
      <c r="M78" s="15" t="e" cm="1">
        <f t="array" ref="M78">INDEX(Grunddata!$G$3:$G$49,MATCH(Odlingsplan!$B78,Grunddata!$C$3:$C$49,0),0)*(IF(Odlingsplan!$F78=0,(Odlingsplan!$D78/1000*Odlingsplan!$C78),Odlingsplan!$F78))</f>
        <v>#N/A</v>
      </c>
      <c r="N78" s="15" t="e" cm="1">
        <f t="array" ref="N78">INDEX(Grunddata!$H$3:$H$49,MATCH(Odlingsplan!$B78,Grunddata!$C$3:$C$49,0),0)*(IF(Odlingsplan!$F78=0,(Odlingsplan!$D78/1000*Odlingsplan!$C78),Odlingsplan!$F78))</f>
        <v>#N/A</v>
      </c>
      <c r="O78" s="15" t="e" cm="1">
        <f t="array" ref="O78">INDEX(Grunddata!$I$3:$I$49,MATCH(Odlingsplan!$B78,Grunddata!$C$3:$C$49,0),0)*(IF(Odlingsplan!$F78=0,(Odlingsplan!$H78/1000*Odlingsplan!$C78),(Odlingsplan!H78/Odlingsplan!D78*Odlingsplan!F78)))</f>
        <v>#N/A</v>
      </c>
      <c r="P78" s="15" t="e" cm="1">
        <f t="array" ref="P78">INDEX(Grunddata!$J$3:$J$49,MATCH(Odlingsplan!$B78,Grunddata!$C$3:$C$49,0),0)*(IF(Odlingsplan!$F78=0,(Odlingsplan!$H78/1000*Odlingsplan!$C78),(Odlingsplan!H78/Odlingsplan!D78*Odlingsplan!F78)))</f>
        <v>#N/A</v>
      </c>
      <c r="Q78" s="15" t="e" cm="1">
        <f t="array" ref="Q78">INDEX(Grunddata!$K$3:$K$49,MATCH(Odlingsplan!$B78,Grunddata!$C$3:$C$49,0),0)*(IF(Odlingsplan!$F78=0,(Odlingsplan!$H78/1000*Odlingsplan!$C78),(Odlingsplan!H78/Odlingsplan!D78*Odlingsplan!F78)))</f>
        <v>#N/A</v>
      </c>
    </row>
    <row r="79" spans="1:17" x14ac:dyDescent="0.3">
      <c r="A79" t="e" cm="1">
        <f t="array" ref="A79">(INDEX(Kvävenedfall!C$5:C$296,MATCH(Odlingsplan!$B$7,Kvävenedfall!B$5:B$296,0),0))*Odlingsplan!C79/10</f>
        <v>#N/A</v>
      </c>
      <c r="B79" cm="1">
        <f t="array" ref="B79">(INDEX(Grunddata!$P$3:$P$87,MATCH(Odlingsplan!L79,Grunddata!$O$3:$O$87,0),0))*Odlingsplan!M79</f>
        <v>0</v>
      </c>
      <c r="C79" cm="1">
        <f t="array" ref="C79">(INDEX(Grunddata!$Q$3:$Q$87,MATCH(Odlingsplan!L79,Grunddata!$O$3:$O$87,0),0))*Odlingsplan!M79</f>
        <v>0</v>
      </c>
      <c r="D79" cm="1">
        <f t="array" ref="D79">(INDEX(Grunddata!$R$3:$R$87,MATCH(Odlingsplan!L79,Grunddata!$O$3:$O$87,0),0))*Odlingsplan!M79</f>
        <v>0</v>
      </c>
      <c r="E79" cm="1">
        <f t="array" ref="E79">(INDEX(Grunddata!$P$3:$P$87,MATCH(Odlingsplan!N79,Grunddata!$O$3:$O$87,0),0))*Odlingsplan!O79</f>
        <v>0</v>
      </c>
      <c r="F79" cm="1">
        <f t="array" ref="F79">(INDEX(Grunddata!$Q$3:$Q$87,MATCH(Odlingsplan!N79,Grunddata!$O$3:$O$87,0),0))*Odlingsplan!O79</f>
        <v>0</v>
      </c>
      <c r="G79" cm="1">
        <f t="array" ref="G79">(INDEX(Grunddata!$R$3:$R$87,MATCH(Odlingsplan!N79,Grunddata!$O$3:$O$87,0),0))*Odlingsplan!O79</f>
        <v>0</v>
      </c>
      <c r="H79" cm="1">
        <f t="array" ref="H79">(INDEX(Grunddata!$P$3:$P$87,MATCH(Odlingsplan!P79,Grunddata!$O$3:$O$87,0),0))*Odlingsplan!Q79</f>
        <v>0</v>
      </c>
      <c r="I79" cm="1">
        <f t="array" ref="I79">(INDEX(Grunddata!$Q$3:$Q$87,MATCH(Odlingsplan!P79,Grunddata!$O$3:$O$87,0),0))*Odlingsplan!Q79</f>
        <v>0</v>
      </c>
      <c r="J79" cm="1">
        <f t="array" ref="J79">(INDEX(Grunddata!$R$3:$R$87,MATCH(Odlingsplan!P79,Grunddata!$O$3:$O$87,0),0))*Odlingsplan!Q79</f>
        <v>0</v>
      </c>
      <c r="L79" s="15" t="e" cm="1">
        <f t="array" ref="L79">INDEX(Grunddata!$F$3:$F$49,MATCH(Odlingsplan!$B79,Grunddata!$C$3:$C$49,0),0)*(IF(Odlingsplan!$F79=0,(Odlingsplan!$D79/1000*Odlingsplan!$C79),Odlingsplan!$F79))</f>
        <v>#N/A</v>
      </c>
      <c r="M79" s="15" t="e" cm="1">
        <f t="array" ref="M79">INDEX(Grunddata!$G$3:$G$49,MATCH(Odlingsplan!$B79,Grunddata!$C$3:$C$49,0),0)*(IF(Odlingsplan!$F79=0,(Odlingsplan!$D79/1000*Odlingsplan!$C79),Odlingsplan!$F79))</f>
        <v>#N/A</v>
      </c>
      <c r="N79" s="15" t="e" cm="1">
        <f t="array" ref="N79">INDEX(Grunddata!$H$3:$H$49,MATCH(Odlingsplan!$B79,Grunddata!$C$3:$C$49,0),0)*(IF(Odlingsplan!$F79=0,(Odlingsplan!$D79/1000*Odlingsplan!$C79),Odlingsplan!$F79))</f>
        <v>#N/A</v>
      </c>
      <c r="O79" s="15" t="e" cm="1">
        <f t="array" ref="O79">INDEX(Grunddata!$I$3:$I$49,MATCH(Odlingsplan!$B79,Grunddata!$C$3:$C$49,0),0)*(IF(Odlingsplan!$F79=0,(Odlingsplan!$H79/1000*Odlingsplan!$C79),(Odlingsplan!H79/Odlingsplan!D79*Odlingsplan!F79)))</f>
        <v>#N/A</v>
      </c>
      <c r="P79" s="15" t="e" cm="1">
        <f t="array" ref="P79">INDEX(Grunddata!$J$3:$J$49,MATCH(Odlingsplan!$B79,Grunddata!$C$3:$C$49,0),0)*(IF(Odlingsplan!$F79=0,(Odlingsplan!$H79/1000*Odlingsplan!$C79),(Odlingsplan!H79/Odlingsplan!D79*Odlingsplan!F79)))</f>
        <v>#N/A</v>
      </c>
      <c r="Q79" s="15" t="e" cm="1">
        <f t="array" ref="Q79">INDEX(Grunddata!$K$3:$K$49,MATCH(Odlingsplan!$B79,Grunddata!$C$3:$C$49,0),0)*(IF(Odlingsplan!$F79=0,(Odlingsplan!$H79/1000*Odlingsplan!$C79),(Odlingsplan!H79/Odlingsplan!D79*Odlingsplan!F79)))</f>
        <v>#N/A</v>
      </c>
    </row>
    <row r="80" spans="1:17" x14ac:dyDescent="0.3">
      <c r="A80" t="e" cm="1">
        <f t="array" ref="A80">(INDEX(Kvävenedfall!C$5:C$296,MATCH(Odlingsplan!$B$7,Kvävenedfall!B$5:B$296,0),0))*Odlingsplan!C80/10</f>
        <v>#N/A</v>
      </c>
      <c r="B80" cm="1">
        <f t="array" ref="B80">(INDEX(Grunddata!$P$3:$P$87,MATCH(Odlingsplan!L80,Grunddata!$O$3:$O$87,0),0))*Odlingsplan!M80</f>
        <v>0</v>
      </c>
      <c r="C80" cm="1">
        <f t="array" ref="C80">(INDEX(Grunddata!$Q$3:$Q$87,MATCH(Odlingsplan!L80,Grunddata!$O$3:$O$87,0),0))*Odlingsplan!M80</f>
        <v>0</v>
      </c>
      <c r="D80" cm="1">
        <f t="array" ref="D80">(INDEX(Grunddata!$R$3:$R$87,MATCH(Odlingsplan!L80,Grunddata!$O$3:$O$87,0),0))*Odlingsplan!M80</f>
        <v>0</v>
      </c>
      <c r="E80" cm="1">
        <f t="array" ref="E80">(INDEX(Grunddata!$P$3:$P$87,MATCH(Odlingsplan!N80,Grunddata!$O$3:$O$87,0),0))*Odlingsplan!O80</f>
        <v>0</v>
      </c>
      <c r="F80" cm="1">
        <f t="array" ref="F80">(INDEX(Grunddata!$Q$3:$Q$87,MATCH(Odlingsplan!N80,Grunddata!$O$3:$O$87,0),0))*Odlingsplan!O80</f>
        <v>0</v>
      </c>
      <c r="G80" cm="1">
        <f t="array" ref="G80">(INDEX(Grunddata!$R$3:$R$87,MATCH(Odlingsplan!N80,Grunddata!$O$3:$O$87,0),0))*Odlingsplan!O80</f>
        <v>0</v>
      </c>
      <c r="H80" cm="1">
        <f t="array" ref="H80">(INDEX(Grunddata!$P$3:$P$87,MATCH(Odlingsplan!P80,Grunddata!$O$3:$O$87,0),0))*Odlingsplan!Q80</f>
        <v>0</v>
      </c>
      <c r="I80" cm="1">
        <f t="array" ref="I80">(INDEX(Grunddata!$Q$3:$Q$87,MATCH(Odlingsplan!P80,Grunddata!$O$3:$O$87,0),0))*Odlingsplan!Q80</f>
        <v>0</v>
      </c>
      <c r="J80" cm="1">
        <f t="array" ref="J80">(INDEX(Grunddata!$R$3:$R$87,MATCH(Odlingsplan!P80,Grunddata!$O$3:$O$87,0),0))*Odlingsplan!Q80</f>
        <v>0</v>
      </c>
      <c r="L80" s="15" t="e" cm="1">
        <f t="array" ref="L80">INDEX(Grunddata!$F$3:$F$49,MATCH(Odlingsplan!$B80,Grunddata!$C$3:$C$49,0),0)*(IF(Odlingsplan!$F80=0,(Odlingsplan!$D80/1000*Odlingsplan!$C80),Odlingsplan!$F80))</f>
        <v>#N/A</v>
      </c>
      <c r="M80" s="15" t="e" cm="1">
        <f t="array" ref="M80">INDEX(Grunddata!$G$3:$G$49,MATCH(Odlingsplan!$B80,Grunddata!$C$3:$C$49,0),0)*(IF(Odlingsplan!$F80=0,(Odlingsplan!$D80/1000*Odlingsplan!$C80),Odlingsplan!$F80))</f>
        <v>#N/A</v>
      </c>
      <c r="N80" s="15" t="e" cm="1">
        <f t="array" ref="N80">INDEX(Grunddata!$H$3:$H$49,MATCH(Odlingsplan!$B80,Grunddata!$C$3:$C$49,0),0)*(IF(Odlingsplan!$F80=0,(Odlingsplan!$D80/1000*Odlingsplan!$C80),Odlingsplan!$F80))</f>
        <v>#N/A</v>
      </c>
      <c r="O80" s="15" t="e" cm="1">
        <f t="array" ref="O80">INDEX(Grunddata!$I$3:$I$49,MATCH(Odlingsplan!$B80,Grunddata!$C$3:$C$49,0),0)*(IF(Odlingsplan!$F80=0,(Odlingsplan!$H80/1000*Odlingsplan!$C80),(Odlingsplan!H80/Odlingsplan!D80*Odlingsplan!F80)))</f>
        <v>#N/A</v>
      </c>
      <c r="P80" s="15" t="e" cm="1">
        <f t="array" ref="P80">INDEX(Grunddata!$J$3:$J$49,MATCH(Odlingsplan!$B80,Grunddata!$C$3:$C$49,0),0)*(IF(Odlingsplan!$F80=0,(Odlingsplan!$H80/1000*Odlingsplan!$C80),(Odlingsplan!H80/Odlingsplan!D80*Odlingsplan!F80)))</f>
        <v>#N/A</v>
      </c>
      <c r="Q80" s="15" t="e" cm="1">
        <f t="array" ref="Q80">INDEX(Grunddata!$K$3:$K$49,MATCH(Odlingsplan!$B80,Grunddata!$C$3:$C$49,0),0)*(IF(Odlingsplan!$F80=0,(Odlingsplan!$H80/1000*Odlingsplan!$C80),(Odlingsplan!H80/Odlingsplan!D80*Odlingsplan!F80)))</f>
        <v>#N/A</v>
      </c>
    </row>
    <row r="81" spans="1:17" x14ac:dyDescent="0.3">
      <c r="A81" t="e" cm="1">
        <f t="array" ref="A81">(INDEX(Kvävenedfall!C$5:C$296,MATCH(Odlingsplan!$B$7,Kvävenedfall!B$5:B$296,0),0))*Odlingsplan!C81/10</f>
        <v>#N/A</v>
      </c>
      <c r="B81" cm="1">
        <f t="array" ref="B81">(INDEX(Grunddata!$P$3:$P$87,MATCH(Odlingsplan!L81,Grunddata!$O$3:$O$87,0),0))*Odlingsplan!M81</f>
        <v>0</v>
      </c>
      <c r="C81" cm="1">
        <f t="array" ref="C81">(INDEX(Grunddata!$Q$3:$Q$87,MATCH(Odlingsplan!L81,Grunddata!$O$3:$O$87,0),0))*Odlingsplan!M81</f>
        <v>0</v>
      </c>
      <c r="D81" cm="1">
        <f t="array" ref="D81">(INDEX(Grunddata!$R$3:$R$87,MATCH(Odlingsplan!L81,Grunddata!$O$3:$O$87,0),0))*Odlingsplan!M81</f>
        <v>0</v>
      </c>
      <c r="E81" cm="1">
        <f t="array" ref="E81">(INDEX(Grunddata!$P$3:$P$87,MATCH(Odlingsplan!N81,Grunddata!$O$3:$O$87,0),0))*Odlingsplan!O81</f>
        <v>0</v>
      </c>
      <c r="F81" cm="1">
        <f t="array" ref="F81">(INDEX(Grunddata!$Q$3:$Q$87,MATCH(Odlingsplan!N81,Grunddata!$O$3:$O$87,0),0))*Odlingsplan!O81</f>
        <v>0</v>
      </c>
      <c r="G81" cm="1">
        <f t="array" ref="G81">(INDEX(Grunddata!$R$3:$R$87,MATCH(Odlingsplan!N81,Grunddata!$O$3:$O$87,0),0))*Odlingsplan!O81</f>
        <v>0</v>
      </c>
      <c r="H81" cm="1">
        <f t="array" ref="H81">(INDEX(Grunddata!$P$3:$P$87,MATCH(Odlingsplan!P81,Grunddata!$O$3:$O$87,0),0))*Odlingsplan!Q81</f>
        <v>0</v>
      </c>
      <c r="I81" cm="1">
        <f t="array" ref="I81">(INDEX(Grunddata!$Q$3:$Q$87,MATCH(Odlingsplan!P81,Grunddata!$O$3:$O$87,0),0))*Odlingsplan!Q81</f>
        <v>0</v>
      </c>
      <c r="J81" cm="1">
        <f t="array" ref="J81">(INDEX(Grunddata!$R$3:$R$87,MATCH(Odlingsplan!P81,Grunddata!$O$3:$O$87,0),0))*Odlingsplan!Q81</f>
        <v>0</v>
      </c>
      <c r="L81" s="15" t="e" cm="1">
        <f t="array" ref="L81">INDEX(Grunddata!$F$3:$F$49,MATCH(Odlingsplan!$B81,Grunddata!$C$3:$C$49,0),0)*(IF(Odlingsplan!$F81=0,(Odlingsplan!$D81/1000*Odlingsplan!$C81),Odlingsplan!$F81))</f>
        <v>#N/A</v>
      </c>
      <c r="M81" s="15" t="e" cm="1">
        <f t="array" ref="M81">INDEX(Grunddata!$G$3:$G$49,MATCH(Odlingsplan!$B81,Grunddata!$C$3:$C$49,0),0)*(IF(Odlingsplan!$F81=0,(Odlingsplan!$D81/1000*Odlingsplan!$C81),Odlingsplan!$F81))</f>
        <v>#N/A</v>
      </c>
      <c r="N81" s="15" t="e" cm="1">
        <f t="array" ref="N81">INDEX(Grunddata!$H$3:$H$49,MATCH(Odlingsplan!$B81,Grunddata!$C$3:$C$49,0),0)*(IF(Odlingsplan!$F81=0,(Odlingsplan!$D81/1000*Odlingsplan!$C81),Odlingsplan!$F81))</f>
        <v>#N/A</v>
      </c>
      <c r="O81" s="15" t="e" cm="1">
        <f t="array" ref="O81">INDEX(Grunddata!$I$3:$I$49,MATCH(Odlingsplan!$B81,Grunddata!$C$3:$C$49,0),0)*(IF(Odlingsplan!$F81=0,(Odlingsplan!$H81/1000*Odlingsplan!$C81),(Odlingsplan!H81/Odlingsplan!D81*Odlingsplan!F81)))</f>
        <v>#N/A</v>
      </c>
      <c r="P81" s="15" t="e" cm="1">
        <f t="array" ref="P81">INDEX(Grunddata!$J$3:$J$49,MATCH(Odlingsplan!$B81,Grunddata!$C$3:$C$49,0),0)*(IF(Odlingsplan!$F81=0,(Odlingsplan!$H81/1000*Odlingsplan!$C81),(Odlingsplan!H81/Odlingsplan!D81*Odlingsplan!F81)))</f>
        <v>#N/A</v>
      </c>
      <c r="Q81" s="15" t="e" cm="1">
        <f t="array" ref="Q81">INDEX(Grunddata!$K$3:$K$49,MATCH(Odlingsplan!$B81,Grunddata!$C$3:$C$49,0),0)*(IF(Odlingsplan!$F81=0,(Odlingsplan!$H81/1000*Odlingsplan!$C81),(Odlingsplan!H81/Odlingsplan!D81*Odlingsplan!F81)))</f>
        <v>#N/A</v>
      </c>
    </row>
    <row r="82" spans="1:17" x14ac:dyDescent="0.3">
      <c r="A82" t="e" cm="1">
        <f t="array" ref="A82">(INDEX(Kvävenedfall!C$5:C$296,MATCH(Odlingsplan!$B$7,Kvävenedfall!B$5:B$296,0),0))*Odlingsplan!C82/10</f>
        <v>#N/A</v>
      </c>
      <c r="B82" cm="1">
        <f t="array" ref="B82">(INDEX(Grunddata!$P$3:$P$87,MATCH(Odlingsplan!L82,Grunddata!$O$3:$O$87,0),0))*Odlingsplan!M82</f>
        <v>0</v>
      </c>
      <c r="C82" cm="1">
        <f t="array" ref="C82">(INDEX(Grunddata!$Q$3:$Q$87,MATCH(Odlingsplan!L82,Grunddata!$O$3:$O$87,0),0))*Odlingsplan!M82</f>
        <v>0</v>
      </c>
      <c r="D82" cm="1">
        <f t="array" ref="D82">(INDEX(Grunddata!$R$3:$R$87,MATCH(Odlingsplan!L82,Grunddata!$O$3:$O$87,0),0))*Odlingsplan!M82</f>
        <v>0</v>
      </c>
      <c r="E82" cm="1">
        <f t="array" ref="E82">(INDEX(Grunddata!$P$3:$P$87,MATCH(Odlingsplan!N82,Grunddata!$O$3:$O$87,0),0))*Odlingsplan!O82</f>
        <v>0</v>
      </c>
      <c r="F82" cm="1">
        <f t="array" ref="F82">(INDEX(Grunddata!$Q$3:$Q$87,MATCH(Odlingsplan!N82,Grunddata!$O$3:$O$87,0),0))*Odlingsplan!O82</f>
        <v>0</v>
      </c>
      <c r="G82" cm="1">
        <f t="array" ref="G82">(INDEX(Grunddata!$R$3:$R$87,MATCH(Odlingsplan!N82,Grunddata!$O$3:$O$87,0),0))*Odlingsplan!O82</f>
        <v>0</v>
      </c>
      <c r="H82" cm="1">
        <f t="array" ref="H82">(INDEX(Grunddata!$P$3:$P$87,MATCH(Odlingsplan!P82,Grunddata!$O$3:$O$87,0),0))*Odlingsplan!Q82</f>
        <v>0</v>
      </c>
      <c r="I82" cm="1">
        <f t="array" ref="I82">(INDEX(Grunddata!$Q$3:$Q$87,MATCH(Odlingsplan!P82,Grunddata!$O$3:$O$87,0),0))*Odlingsplan!Q82</f>
        <v>0</v>
      </c>
      <c r="J82" cm="1">
        <f t="array" ref="J82">(INDEX(Grunddata!$R$3:$R$87,MATCH(Odlingsplan!P82,Grunddata!$O$3:$O$87,0),0))*Odlingsplan!Q82</f>
        <v>0</v>
      </c>
      <c r="L82" s="15" t="e" cm="1">
        <f t="array" ref="L82">INDEX(Grunddata!$F$3:$F$49,MATCH(Odlingsplan!$B82,Grunddata!$C$3:$C$49,0),0)*(IF(Odlingsplan!$F82=0,(Odlingsplan!$D82/1000*Odlingsplan!$C82),Odlingsplan!$F82))</f>
        <v>#N/A</v>
      </c>
      <c r="M82" s="15" t="e" cm="1">
        <f t="array" ref="M82">INDEX(Grunddata!$G$3:$G$49,MATCH(Odlingsplan!$B82,Grunddata!$C$3:$C$49,0),0)*(IF(Odlingsplan!$F82=0,(Odlingsplan!$D82/1000*Odlingsplan!$C82),Odlingsplan!$F82))</f>
        <v>#N/A</v>
      </c>
      <c r="N82" s="15" t="e" cm="1">
        <f t="array" ref="N82">INDEX(Grunddata!$H$3:$H$49,MATCH(Odlingsplan!$B82,Grunddata!$C$3:$C$49,0),0)*(IF(Odlingsplan!$F82=0,(Odlingsplan!$D82/1000*Odlingsplan!$C82),Odlingsplan!$F82))</f>
        <v>#N/A</v>
      </c>
      <c r="O82" s="15" t="e" cm="1">
        <f t="array" ref="O82">INDEX(Grunddata!$I$3:$I$49,MATCH(Odlingsplan!$B82,Grunddata!$C$3:$C$49,0),0)*(IF(Odlingsplan!$F82=0,(Odlingsplan!$H82/1000*Odlingsplan!$C82),(Odlingsplan!H82/Odlingsplan!D82*Odlingsplan!F82)))</f>
        <v>#N/A</v>
      </c>
      <c r="P82" s="15" t="e" cm="1">
        <f t="array" ref="P82">INDEX(Grunddata!$J$3:$J$49,MATCH(Odlingsplan!$B82,Grunddata!$C$3:$C$49,0),0)*(IF(Odlingsplan!$F82=0,(Odlingsplan!$H82/1000*Odlingsplan!$C82),(Odlingsplan!H82/Odlingsplan!D82*Odlingsplan!F82)))</f>
        <v>#N/A</v>
      </c>
      <c r="Q82" s="15" t="e" cm="1">
        <f t="array" ref="Q82">INDEX(Grunddata!$K$3:$K$49,MATCH(Odlingsplan!$B82,Grunddata!$C$3:$C$49,0),0)*(IF(Odlingsplan!$F82=0,(Odlingsplan!$H82/1000*Odlingsplan!$C82),(Odlingsplan!H82/Odlingsplan!D82*Odlingsplan!F82)))</f>
        <v>#N/A</v>
      </c>
    </row>
    <row r="83" spans="1:17" x14ac:dyDescent="0.3">
      <c r="A83" t="e" cm="1">
        <f t="array" ref="A83">(INDEX(Kvävenedfall!C$5:C$296,MATCH(Odlingsplan!$B$7,Kvävenedfall!B$5:B$296,0),0))*Odlingsplan!C83/10</f>
        <v>#N/A</v>
      </c>
      <c r="B83" cm="1">
        <f t="array" ref="B83">(INDEX(Grunddata!$P$3:$P$87,MATCH(Odlingsplan!L83,Grunddata!$O$3:$O$87,0),0))*Odlingsplan!M83</f>
        <v>0</v>
      </c>
      <c r="C83" cm="1">
        <f t="array" ref="C83">(INDEX(Grunddata!$Q$3:$Q$87,MATCH(Odlingsplan!L83,Grunddata!$O$3:$O$87,0),0))*Odlingsplan!M83</f>
        <v>0</v>
      </c>
      <c r="D83" cm="1">
        <f t="array" ref="D83">(INDEX(Grunddata!$R$3:$R$87,MATCH(Odlingsplan!L83,Grunddata!$O$3:$O$87,0),0))*Odlingsplan!M83</f>
        <v>0</v>
      </c>
      <c r="E83" cm="1">
        <f t="array" ref="E83">(INDEX(Grunddata!$P$3:$P$87,MATCH(Odlingsplan!N83,Grunddata!$O$3:$O$87,0),0))*Odlingsplan!O83</f>
        <v>0</v>
      </c>
      <c r="F83" cm="1">
        <f t="array" ref="F83">(INDEX(Grunddata!$Q$3:$Q$87,MATCH(Odlingsplan!N83,Grunddata!$O$3:$O$87,0),0))*Odlingsplan!O83</f>
        <v>0</v>
      </c>
      <c r="G83" cm="1">
        <f t="array" ref="G83">(INDEX(Grunddata!$R$3:$R$87,MATCH(Odlingsplan!N83,Grunddata!$O$3:$O$87,0),0))*Odlingsplan!O83</f>
        <v>0</v>
      </c>
      <c r="H83" cm="1">
        <f t="array" ref="H83">(INDEX(Grunddata!$P$3:$P$87,MATCH(Odlingsplan!P83,Grunddata!$O$3:$O$87,0),0))*Odlingsplan!Q83</f>
        <v>0</v>
      </c>
      <c r="I83" cm="1">
        <f t="array" ref="I83">(INDEX(Grunddata!$Q$3:$Q$87,MATCH(Odlingsplan!P83,Grunddata!$O$3:$O$87,0),0))*Odlingsplan!Q83</f>
        <v>0</v>
      </c>
      <c r="J83" cm="1">
        <f t="array" ref="J83">(INDEX(Grunddata!$R$3:$R$87,MATCH(Odlingsplan!P83,Grunddata!$O$3:$O$87,0),0))*Odlingsplan!Q83</f>
        <v>0</v>
      </c>
      <c r="L83" s="15" t="e" cm="1">
        <f t="array" ref="L83">INDEX(Grunddata!$F$3:$F$49,MATCH(Odlingsplan!$B83,Grunddata!$C$3:$C$49,0),0)*(IF(Odlingsplan!$F83=0,(Odlingsplan!$D83/1000*Odlingsplan!$C83),Odlingsplan!$F83))</f>
        <v>#N/A</v>
      </c>
      <c r="M83" s="15" t="e" cm="1">
        <f t="array" ref="M83">INDEX(Grunddata!$G$3:$G$49,MATCH(Odlingsplan!$B83,Grunddata!$C$3:$C$49,0),0)*(IF(Odlingsplan!$F83=0,(Odlingsplan!$D83/1000*Odlingsplan!$C83),Odlingsplan!$F83))</f>
        <v>#N/A</v>
      </c>
      <c r="N83" s="15" t="e" cm="1">
        <f t="array" ref="N83">INDEX(Grunddata!$H$3:$H$49,MATCH(Odlingsplan!$B83,Grunddata!$C$3:$C$49,0),0)*(IF(Odlingsplan!$F83=0,(Odlingsplan!$D83/1000*Odlingsplan!$C83),Odlingsplan!$F83))</f>
        <v>#N/A</v>
      </c>
      <c r="O83" s="15" t="e" cm="1">
        <f t="array" ref="O83">INDEX(Grunddata!$I$3:$I$49,MATCH(Odlingsplan!$B83,Grunddata!$C$3:$C$49,0),0)*(IF(Odlingsplan!$F83=0,(Odlingsplan!$H83/1000*Odlingsplan!$C83),(Odlingsplan!H83/Odlingsplan!D83*Odlingsplan!F83)))</f>
        <v>#N/A</v>
      </c>
      <c r="P83" s="15" t="e" cm="1">
        <f t="array" ref="P83">INDEX(Grunddata!$J$3:$J$49,MATCH(Odlingsplan!$B83,Grunddata!$C$3:$C$49,0),0)*(IF(Odlingsplan!$F83=0,(Odlingsplan!$H83/1000*Odlingsplan!$C83),(Odlingsplan!H83/Odlingsplan!D83*Odlingsplan!F83)))</f>
        <v>#N/A</v>
      </c>
      <c r="Q83" s="15" t="e" cm="1">
        <f t="array" ref="Q83">INDEX(Grunddata!$K$3:$K$49,MATCH(Odlingsplan!$B83,Grunddata!$C$3:$C$49,0),0)*(IF(Odlingsplan!$F83=0,(Odlingsplan!$H83/1000*Odlingsplan!$C83),(Odlingsplan!H83/Odlingsplan!D83*Odlingsplan!F83)))</f>
        <v>#N/A</v>
      </c>
    </row>
    <row r="84" spans="1:17" x14ac:dyDescent="0.3">
      <c r="A84" t="e" cm="1">
        <f t="array" ref="A84">(INDEX(Kvävenedfall!C$5:C$296,MATCH(Odlingsplan!$B$7,Kvävenedfall!B$5:B$296,0),0))*Odlingsplan!C84/10</f>
        <v>#N/A</v>
      </c>
      <c r="B84" cm="1">
        <f t="array" ref="B84">(INDEX(Grunddata!$P$3:$P$87,MATCH(Odlingsplan!L84,Grunddata!$O$3:$O$87,0),0))*Odlingsplan!M84</f>
        <v>0</v>
      </c>
      <c r="C84" cm="1">
        <f t="array" ref="C84">(INDEX(Grunddata!$Q$3:$Q$87,MATCH(Odlingsplan!L84,Grunddata!$O$3:$O$87,0),0))*Odlingsplan!M84</f>
        <v>0</v>
      </c>
      <c r="D84" cm="1">
        <f t="array" ref="D84">(INDEX(Grunddata!$R$3:$R$87,MATCH(Odlingsplan!L84,Grunddata!$O$3:$O$87,0),0))*Odlingsplan!M84</f>
        <v>0</v>
      </c>
      <c r="E84" cm="1">
        <f t="array" ref="E84">(INDEX(Grunddata!$P$3:$P$87,MATCH(Odlingsplan!N84,Grunddata!$O$3:$O$87,0),0))*Odlingsplan!O84</f>
        <v>0</v>
      </c>
      <c r="F84" cm="1">
        <f t="array" ref="F84">(INDEX(Grunddata!$Q$3:$Q$87,MATCH(Odlingsplan!N84,Grunddata!$O$3:$O$87,0),0))*Odlingsplan!O84</f>
        <v>0</v>
      </c>
      <c r="G84" cm="1">
        <f t="array" ref="G84">(INDEX(Grunddata!$R$3:$R$87,MATCH(Odlingsplan!N84,Grunddata!$O$3:$O$87,0),0))*Odlingsplan!O84</f>
        <v>0</v>
      </c>
      <c r="H84" cm="1">
        <f t="array" ref="H84">(INDEX(Grunddata!$P$3:$P$87,MATCH(Odlingsplan!P84,Grunddata!$O$3:$O$87,0),0))*Odlingsplan!Q84</f>
        <v>0</v>
      </c>
      <c r="I84" cm="1">
        <f t="array" ref="I84">(INDEX(Grunddata!$Q$3:$Q$87,MATCH(Odlingsplan!P84,Grunddata!$O$3:$O$87,0),0))*Odlingsplan!Q84</f>
        <v>0</v>
      </c>
      <c r="J84" cm="1">
        <f t="array" ref="J84">(INDEX(Grunddata!$R$3:$R$87,MATCH(Odlingsplan!P84,Grunddata!$O$3:$O$87,0),0))*Odlingsplan!Q84</f>
        <v>0</v>
      </c>
      <c r="L84" s="15" t="e" cm="1">
        <f t="array" ref="L84">INDEX(Grunddata!$F$3:$F$49,MATCH(Odlingsplan!$B84,Grunddata!$C$3:$C$49,0),0)*(IF(Odlingsplan!$F84=0,(Odlingsplan!$D84/1000*Odlingsplan!$C84),Odlingsplan!$F84))</f>
        <v>#N/A</v>
      </c>
      <c r="M84" s="15" t="e" cm="1">
        <f t="array" ref="M84">INDEX(Grunddata!$G$3:$G$49,MATCH(Odlingsplan!$B84,Grunddata!$C$3:$C$49,0),0)*(IF(Odlingsplan!$F84=0,(Odlingsplan!$D84/1000*Odlingsplan!$C84),Odlingsplan!$F84))</f>
        <v>#N/A</v>
      </c>
      <c r="N84" s="15" t="e" cm="1">
        <f t="array" ref="N84">INDEX(Grunddata!$H$3:$H$49,MATCH(Odlingsplan!$B84,Grunddata!$C$3:$C$49,0),0)*(IF(Odlingsplan!$F84=0,(Odlingsplan!$D84/1000*Odlingsplan!$C84),Odlingsplan!$F84))</f>
        <v>#N/A</v>
      </c>
      <c r="O84" s="15" t="e" cm="1">
        <f t="array" ref="O84">INDEX(Grunddata!$I$3:$I$49,MATCH(Odlingsplan!$B84,Grunddata!$C$3:$C$49,0),0)*(IF(Odlingsplan!$F84=0,(Odlingsplan!$H84/1000*Odlingsplan!$C84),(Odlingsplan!H84/Odlingsplan!D84*Odlingsplan!F84)))</f>
        <v>#N/A</v>
      </c>
      <c r="P84" s="15" t="e" cm="1">
        <f t="array" ref="P84">INDEX(Grunddata!$J$3:$J$49,MATCH(Odlingsplan!$B84,Grunddata!$C$3:$C$49,0),0)*(IF(Odlingsplan!$F84=0,(Odlingsplan!$H84/1000*Odlingsplan!$C84),(Odlingsplan!H84/Odlingsplan!D84*Odlingsplan!F84)))</f>
        <v>#N/A</v>
      </c>
      <c r="Q84" s="15" t="e" cm="1">
        <f t="array" ref="Q84">INDEX(Grunddata!$K$3:$K$49,MATCH(Odlingsplan!$B84,Grunddata!$C$3:$C$49,0),0)*(IF(Odlingsplan!$F84=0,(Odlingsplan!$H84/1000*Odlingsplan!$C84),(Odlingsplan!H84/Odlingsplan!D84*Odlingsplan!F84)))</f>
        <v>#N/A</v>
      </c>
    </row>
    <row r="85" spans="1:17" x14ac:dyDescent="0.3">
      <c r="A85" t="e" cm="1">
        <f t="array" ref="A85">(INDEX(Kvävenedfall!C$5:C$296,MATCH(Odlingsplan!$B$7,Kvävenedfall!B$5:B$296,0),0))*Odlingsplan!C85/10</f>
        <v>#N/A</v>
      </c>
      <c r="B85" cm="1">
        <f t="array" ref="B85">(INDEX(Grunddata!$P$3:$P$87,MATCH(Odlingsplan!L85,Grunddata!$O$3:$O$87,0),0))*Odlingsplan!M85</f>
        <v>0</v>
      </c>
      <c r="C85" cm="1">
        <f t="array" ref="C85">(INDEX(Grunddata!$Q$3:$Q$87,MATCH(Odlingsplan!L85,Grunddata!$O$3:$O$87,0),0))*Odlingsplan!M85</f>
        <v>0</v>
      </c>
      <c r="D85" cm="1">
        <f t="array" ref="D85">(INDEX(Grunddata!$R$3:$R$87,MATCH(Odlingsplan!L85,Grunddata!$O$3:$O$87,0),0))*Odlingsplan!M85</f>
        <v>0</v>
      </c>
      <c r="E85" cm="1">
        <f t="array" ref="E85">(INDEX(Grunddata!$P$3:$P$87,MATCH(Odlingsplan!N85,Grunddata!$O$3:$O$87,0),0))*Odlingsplan!O85</f>
        <v>0</v>
      </c>
      <c r="F85" cm="1">
        <f t="array" ref="F85">(INDEX(Grunddata!$Q$3:$Q$87,MATCH(Odlingsplan!N85,Grunddata!$O$3:$O$87,0),0))*Odlingsplan!O85</f>
        <v>0</v>
      </c>
      <c r="G85" cm="1">
        <f t="array" ref="G85">(INDEX(Grunddata!$R$3:$R$87,MATCH(Odlingsplan!N85,Grunddata!$O$3:$O$87,0),0))*Odlingsplan!O85</f>
        <v>0</v>
      </c>
      <c r="H85" cm="1">
        <f t="array" ref="H85">(INDEX(Grunddata!$P$3:$P$87,MATCH(Odlingsplan!P85,Grunddata!$O$3:$O$87,0),0))*Odlingsplan!Q85</f>
        <v>0</v>
      </c>
      <c r="I85" cm="1">
        <f t="array" ref="I85">(INDEX(Grunddata!$Q$3:$Q$87,MATCH(Odlingsplan!P85,Grunddata!$O$3:$O$87,0),0))*Odlingsplan!Q85</f>
        <v>0</v>
      </c>
      <c r="J85" cm="1">
        <f t="array" ref="J85">(INDEX(Grunddata!$R$3:$R$87,MATCH(Odlingsplan!P85,Grunddata!$O$3:$O$87,0),0))*Odlingsplan!Q85</f>
        <v>0</v>
      </c>
      <c r="L85" s="15" t="e" cm="1">
        <f t="array" ref="L85">INDEX(Grunddata!$F$3:$F$49,MATCH(Odlingsplan!$B85,Grunddata!$C$3:$C$49,0),0)*(IF(Odlingsplan!$F85=0,(Odlingsplan!$D85/1000*Odlingsplan!$C85),Odlingsplan!$F85))</f>
        <v>#N/A</v>
      </c>
      <c r="M85" s="15" t="e" cm="1">
        <f t="array" ref="M85">INDEX(Grunddata!$G$3:$G$49,MATCH(Odlingsplan!$B85,Grunddata!$C$3:$C$49,0),0)*(IF(Odlingsplan!$F85=0,(Odlingsplan!$D85/1000*Odlingsplan!$C85),Odlingsplan!$F85))</f>
        <v>#N/A</v>
      </c>
      <c r="N85" s="15" t="e" cm="1">
        <f t="array" ref="N85">INDEX(Grunddata!$H$3:$H$49,MATCH(Odlingsplan!$B85,Grunddata!$C$3:$C$49,0),0)*(IF(Odlingsplan!$F85=0,(Odlingsplan!$D85/1000*Odlingsplan!$C85),Odlingsplan!$F85))</f>
        <v>#N/A</v>
      </c>
      <c r="O85" s="15" t="e" cm="1">
        <f t="array" ref="O85">INDEX(Grunddata!$I$3:$I$49,MATCH(Odlingsplan!$B85,Grunddata!$C$3:$C$49,0),0)*(IF(Odlingsplan!$F85=0,(Odlingsplan!$H85/1000*Odlingsplan!$C85),(Odlingsplan!H85/Odlingsplan!D85*Odlingsplan!F85)))</f>
        <v>#N/A</v>
      </c>
      <c r="P85" s="15" t="e" cm="1">
        <f t="array" ref="P85">INDEX(Grunddata!$J$3:$J$49,MATCH(Odlingsplan!$B85,Grunddata!$C$3:$C$49,0),0)*(IF(Odlingsplan!$F85=0,(Odlingsplan!$H85/1000*Odlingsplan!$C85),(Odlingsplan!H85/Odlingsplan!D85*Odlingsplan!F85)))</f>
        <v>#N/A</v>
      </c>
      <c r="Q85" s="15" t="e" cm="1">
        <f t="array" ref="Q85">INDEX(Grunddata!$K$3:$K$49,MATCH(Odlingsplan!$B85,Grunddata!$C$3:$C$49,0),0)*(IF(Odlingsplan!$F85=0,(Odlingsplan!$H85/1000*Odlingsplan!$C85),(Odlingsplan!H85/Odlingsplan!D85*Odlingsplan!F85)))</f>
        <v>#N/A</v>
      </c>
    </row>
    <row r="86" spans="1:17" x14ac:dyDescent="0.3">
      <c r="A86" t="e" cm="1">
        <f t="array" ref="A86">(INDEX(Kvävenedfall!C$5:C$296,MATCH(Odlingsplan!$B$7,Kvävenedfall!B$5:B$296,0),0))*Odlingsplan!C86/10</f>
        <v>#N/A</v>
      </c>
      <c r="B86" cm="1">
        <f t="array" ref="B86">(INDEX(Grunddata!$P$3:$P$87,MATCH(Odlingsplan!L86,Grunddata!$O$3:$O$87,0),0))*Odlingsplan!M86</f>
        <v>0</v>
      </c>
      <c r="C86" cm="1">
        <f t="array" ref="C86">(INDEX(Grunddata!$Q$3:$Q$87,MATCH(Odlingsplan!L86,Grunddata!$O$3:$O$87,0),0))*Odlingsplan!M86</f>
        <v>0</v>
      </c>
      <c r="D86" cm="1">
        <f t="array" ref="D86">(INDEX(Grunddata!$R$3:$R$87,MATCH(Odlingsplan!L86,Grunddata!$O$3:$O$87,0),0))*Odlingsplan!M86</f>
        <v>0</v>
      </c>
      <c r="E86" cm="1">
        <f t="array" ref="E86">(INDEX(Grunddata!$P$3:$P$87,MATCH(Odlingsplan!N86,Grunddata!$O$3:$O$87,0),0))*Odlingsplan!O86</f>
        <v>0</v>
      </c>
      <c r="F86" cm="1">
        <f t="array" ref="F86">(INDEX(Grunddata!$Q$3:$Q$87,MATCH(Odlingsplan!N86,Grunddata!$O$3:$O$87,0),0))*Odlingsplan!O86</f>
        <v>0</v>
      </c>
      <c r="G86" cm="1">
        <f t="array" ref="G86">(INDEX(Grunddata!$R$3:$R$87,MATCH(Odlingsplan!N86,Grunddata!$O$3:$O$87,0),0))*Odlingsplan!O86</f>
        <v>0</v>
      </c>
      <c r="H86" cm="1">
        <f t="array" ref="H86">(INDEX(Grunddata!$P$3:$P$87,MATCH(Odlingsplan!P86,Grunddata!$O$3:$O$87,0),0))*Odlingsplan!Q86</f>
        <v>0</v>
      </c>
      <c r="I86" cm="1">
        <f t="array" ref="I86">(INDEX(Grunddata!$Q$3:$Q$87,MATCH(Odlingsplan!P86,Grunddata!$O$3:$O$87,0),0))*Odlingsplan!Q86</f>
        <v>0</v>
      </c>
      <c r="J86" cm="1">
        <f t="array" ref="J86">(INDEX(Grunddata!$R$3:$R$87,MATCH(Odlingsplan!P86,Grunddata!$O$3:$O$87,0),0))*Odlingsplan!Q86</f>
        <v>0</v>
      </c>
      <c r="L86" s="15" t="e" cm="1">
        <f t="array" ref="L86">INDEX(Grunddata!$F$3:$F$49,MATCH(Odlingsplan!$B86,Grunddata!$C$3:$C$49,0),0)*(IF(Odlingsplan!$F86=0,(Odlingsplan!$D86/1000*Odlingsplan!$C86),Odlingsplan!$F86))</f>
        <v>#N/A</v>
      </c>
      <c r="M86" s="15" t="e" cm="1">
        <f t="array" ref="M86">INDEX(Grunddata!$G$3:$G$49,MATCH(Odlingsplan!$B86,Grunddata!$C$3:$C$49,0),0)*(IF(Odlingsplan!$F86=0,(Odlingsplan!$D86/1000*Odlingsplan!$C86),Odlingsplan!$F86))</f>
        <v>#N/A</v>
      </c>
      <c r="N86" s="15" t="e" cm="1">
        <f t="array" ref="N86">INDEX(Grunddata!$H$3:$H$49,MATCH(Odlingsplan!$B86,Grunddata!$C$3:$C$49,0),0)*(IF(Odlingsplan!$F86=0,(Odlingsplan!$D86/1000*Odlingsplan!$C86),Odlingsplan!$F86))</f>
        <v>#N/A</v>
      </c>
      <c r="O86" s="15" t="e" cm="1">
        <f t="array" ref="O86">INDEX(Grunddata!$I$3:$I$49,MATCH(Odlingsplan!$B86,Grunddata!$C$3:$C$49,0),0)*(IF(Odlingsplan!$F86=0,(Odlingsplan!$H86/1000*Odlingsplan!$C86),(Odlingsplan!H86/Odlingsplan!D86*Odlingsplan!F86)))</f>
        <v>#N/A</v>
      </c>
      <c r="P86" s="15" t="e" cm="1">
        <f t="array" ref="P86">INDEX(Grunddata!$J$3:$J$49,MATCH(Odlingsplan!$B86,Grunddata!$C$3:$C$49,0),0)*(IF(Odlingsplan!$F86=0,(Odlingsplan!$H86/1000*Odlingsplan!$C86),(Odlingsplan!H86/Odlingsplan!D86*Odlingsplan!F86)))</f>
        <v>#N/A</v>
      </c>
      <c r="Q86" s="15" t="e" cm="1">
        <f t="array" ref="Q86">INDEX(Grunddata!$K$3:$K$49,MATCH(Odlingsplan!$B86,Grunddata!$C$3:$C$49,0),0)*(IF(Odlingsplan!$F86=0,(Odlingsplan!$H86/1000*Odlingsplan!$C86),(Odlingsplan!H86/Odlingsplan!D86*Odlingsplan!F86)))</f>
        <v>#N/A</v>
      </c>
    </row>
    <row r="87" spans="1:17" x14ac:dyDescent="0.3">
      <c r="A87" t="e" cm="1">
        <f t="array" ref="A87">(INDEX(Kvävenedfall!C$5:C$296,MATCH(Odlingsplan!$B$7,Kvävenedfall!B$5:B$296,0),0))*Odlingsplan!C87/10</f>
        <v>#N/A</v>
      </c>
      <c r="B87" cm="1">
        <f t="array" ref="B87">(INDEX(Grunddata!$P$3:$P$87,MATCH(Odlingsplan!L87,Grunddata!$O$3:$O$87,0),0))*Odlingsplan!M87</f>
        <v>0</v>
      </c>
      <c r="C87" cm="1">
        <f t="array" ref="C87">(INDEX(Grunddata!$Q$3:$Q$87,MATCH(Odlingsplan!L87,Grunddata!$O$3:$O$87,0),0))*Odlingsplan!M87</f>
        <v>0</v>
      </c>
      <c r="D87" cm="1">
        <f t="array" ref="D87">(INDEX(Grunddata!$R$3:$R$87,MATCH(Odlingsplan!L87,Grunddata!$O$3:$O$87,0),0))*Odlingsplan!M87</f>
        <v>0</v>
      </c>
      <c r="E87" cm="1">
        <f t="array" ref="E87">(INDEX(Grunddata!$P$3:$P$87,MATCH(Odlingsplan!N87,Grunddata!$O$3:$O$87,0),0))*Odlingsplan!O87</f>
        <v>0</v>
      </c>
      <c r="F87" cm="1">
        <f t="array" ref="F87">(INDEX(Grunddata!$Q$3:$Q$87,MATCH(Odlingsplan!N87,Grunddata!$O$3:$O$87,0),0))*Odlingsplan!O87</f>
        <v>0</v>
      </c>
      <c r="G87" cm="1">
        <f t="array" ref="G87">(INDEX(Grunddata!$R$3:$R$87,MATCH(Odlingsplan!N87,Grunddata!$O$3:$O$87,0),0))*Odlingsplan!O87</f>
        <v>0</v>
      </c>
      <c r="H87" cm="1">
        <f t="array" ref="H87">(INDEX(Grunddata!$P$3:$P$87,MATCH(Odlingsplan!P87,Grunddata!$O$3:$O$87,0),0))*Odlingsplan!Q87</f>
        <v>0</v>
      </c>
      <c r="I87" cm="1">
        <f t="array" ref="I87">(INDEX(Grunddata!$Q$3:$Q$87,MATCH(Odlingsplan!P87,Grunddata!$O$3:$O$87,0),0))*Odlingsplan!Q87</f>
        <v>0</v>
      </c>
      <c r="J87" cm="1">
        <f t="array" ref="J87">(INDEX(Grunddata!$R$3:$R$87,MATCH(Odlingsplan!P87,Grunddata!$O$3:$O$87,0),0))*Odlingsplan!Q87</f>
        <v>0</v>
      </c>
      <c r="L87" s="15" t="e" cm="1">
        <f t="array" ref="L87">INDEX(Grunddata!$F$3:$F$49,MATCH(Odlingsplan!$B87,Grunddata!$C$3:$C$49,0),0)*(IF(Odlingsplan!$F87=0,(Odlingsplan!$D87/1000*Odlingsplan!$C87),Odlingsplan!$F87))</f>
        <v>#N/A</v>
      </c>
      <c r="M87" s="15" t="e" cm="1">
        <f t="array" ref="M87">INDEX(Grunddata!$G$3:$G$49,MATCH(Odlingsplan!$B87,Grunddata!$C$3:$C$49,0),0)*(IF(Odlingsplan!$F87=0,(Odlingsplan!$D87/1000*Odlingsplan!$C87),Odlingsplan!$F87))</f>
        <v>#N/A</v>
      </c>
      <c r="N87" s="15" t="e" cm="1">
        <f t="array" ref="N87">INDEX(Grunddata!$H$3:$H$49,MATCH(Odlingsplan!$B87,Grunddata!$C$3:$C$49,0),0)*(IF(Odlingsplan!$F87=0,(Odlingsplan!$D87/1000*Odlingsplan!$C87),Odlingsplan!$F87))</f>
        <v>#N/A</v>
      </c>
      <c r="O87" s="15" t="e" cm="1">
        <f t="array" ref="O87">INDEX(Grunddata!$I$3:$I$49,MATCH(Odlingsplan!$B87,Grunddata!$C$3:$C$49,0),0)*(IF(Odlingsplan!$F87=0,(Odlingsplan!$H87/1000*Odlingsplan!$C87),(Odlingsplan!H87/Odlingsplan!D87*Odlingsplan!F87)))</f>
        <v>#N/A</v>
      </c>
      <c r="P87" s="15" t="e" cm="1">
        <f t="array" ref="P87">INDEX(Grunddata!$J$3:$J$49,MATCH(Odlingsplan!$B87,Grunddata!$C$3:$C$49,0),0)*(IF(Odlingsplan!$F87=0,(Odlingsplan!$H87/1000*Odlingsplan!$C87),(Odlingsplan!H87/Odlingsplan!D87*Odlingsplan!F87)))</f>
        <v>#N/A</v>
      </c>
      <c r="Q87" s="15" t="e" cm="1">
        <f t="array" ref="Q87">INDEX(Grunddata!$K$3:$K$49,MATCH(Odlingsplan!$B87,Grunddata!$C$3:$C$49,0),0)*(IF(Odlingsplan!$F87=0,(Odlingsplan!$H87/1000*Odlingsplan!$C87),(Odlingsplan!H87/Odlingsplan!D87*Odlingsplan!F87)))</f>
        <v>#N/A</v>
      </c>
    </row>
    <row r="88" spans="1:17" x14ac:dyDescent="0.3">
      <c r="A88" t="e" cm="1">
        <f t="array" ref="A88">(INDEX(Kvävenedfall!C$5:C$296,MATCH(Odlingsplan!$B$7,Kvävenedfall!B$5:B$296,0),0))*Odlingsplan!C88/10</f>
        <v>#N/A</v>
      </c>
      <c r="B88" cm="1">
        <f t="array" ref="B88">(INDEX(Grunddata!$P$3:$P$87,MATCH(Odlingsplan!L88,Grunddata!$O$3:$O$87,0),0))*Odlingsplan!M88</f>
        <v>0</v>
      </c>
      <c r="C88" cm="1">
        <f t="array" ref="C88">(INDEX(Grunddata!$Q$3:$Q$87,MATCH(Odlingsplan!L88,Grunddata!$O$3:$O$87,0),0))*Odlingsplan!M88</f>
        <v>0</v>
      </c>
      <c r="D88" cm="1">
        <f t="array" ref="D88">(INDEX(Grunddata!$R$3:$R$87,MATCH(Odlingsplan!L88,Grunddata!$O$3:$O$87,0),0))*Odlingsplan!M88</f>
        <v>0</v>
      </c>
      <c r="E88" cm="1">
        <f t="array" ref="E88">(INDEX(Grunddata!$P$3:$P$87,MATCH(Odlingsplan!N88,Grunddata!$O$3:$O$87,0),0))*Odlingsplan!O88</f>
        <v>0</v>
      </c>
      <c r="F88" cm="1">
        <f t="array" ref="F88">(INDEX(Grunddata!$Q$3:$Q$87,MATCH(Odlingsplan!N88,Grunddata!$O$3:$O$87,0),0))*Odlingsplan!O88</f>
        <v>0</v>
      </c>
      <c r="G88" cm="1">
        <f t="array" ref="G88">(INDEX(Grunddata!$R$3:$R$87,MATCH(Odlingsplan!N88,Grunddata!$O$3:$O$87,0),0))*Odlingsplan!O88</f>
        <v>0</v>
      </c>
      <c r="H88" cm="1">
        <f t="array" ref="H88">(INDEX(Grunddata!$P$3:$P$87,MATCH(Odlingsplan!P88,Grunddata!$O$3:$O$87,0),0))*Odlingsplan!Q88</f>
        <v>0</v>
      </c>
      <c r="I88" cm="1">
        <f t="array" ref="I88">(INDEX(Grunddata!$Q$3:$Q$87,MATCH(Odlingsplan!P88,Grunddata!$O$3:$O$87,0),0))*Odlingsplan!Q88</f>
        <v>0</v>
      </c>
      <c r="J88" cm="1">
        <f t="array" ref="J88">(INDEX(Grunddata!$R$3:$R$87,MATCH(Odlingsplan!P88,Grunddata!$O$3:$O$87,0),0))*Odlingsplan!Q88</f>
        <v>0</v>
      </c>
      <c r="L88" s="15" t="e" cm="1">
        <f t="array" ref="L88">INDEX(Grunddata!$F$3:$F$49,MATCH(Odlingsplan!$B88,Grunddata!$C$3:$C$49,0),0)*(IF(Odlingsplan!$F88=0,(Odlingsplan!$D88/1000*Odlingsplan!$C88),Odlingsplan!$F88))</f>
        <v>#N/A</v>
      </c>
      <c r="M88" s="15" t="e" cm="1">
        <f t="array" ref="M88">INDEX(Grunddata!$G$3:$G$49,MATCH(Odlingsplan!$B88,Grunddata!$C$3:$C$49,0),0)*(IF(Odlingsplan!$F88=0,(Odlingsplan!$D88/1000*Odlingsplan!$C88),Odlingsplan!$F88))</f>
        <v>#N/A</v>
      </c>
      <c r="N88" s="15" t="e" cm="1">
        <f t="array" ref="N88">INDEX(Grunddata!$H$3:$H$49,MATCH(Odlingsplan!$B88,Grunddata!$C$3:$C$49,0),0)*(IF(Odlingsplan!$F88=0,(Odlingsplan!$D88/1000*Odlingsplan!$C88),Odlingsplan!$F88))</f>
        <v>#N/A</v>
      </c>
      <c r="O88" s="15" t="e" cm="1">
        <f t="array" ref="O88">INDEX(Grunddata!$I$3:$I$49,MATCH(Odlingsplan!$B88,Grunddata!$C$3:$C$49,0),0)*(IF(Odlingsplan!$F88=0,(Odlingsplan!$H88/1000*Odlingsplan!$C88),(Odlingsplan!H88/Odlingsplan!D88*Odlingsplan!F88)))</f>
        <v>#N/A</v>
      </c>
      <c r="P88" s="15" t="e" cm="1">
        <f t="array" ref="P88">INDEX(Grunddata!$J$3:$J$49,MATCH(Odlingsplan!$B88,Grunddata!$C$3:$C$49,0),0)*(IF(Odlingsplan!$F88=0,(Odlingsplan!$H88/1000*Odlingsplan!$C88),(Odlingsplan!H88/Odlingsplan!D88*Odlingsplan!F88)))</f>
        <v>#N/A</v>
      </c>
      <c r="Q88" s="15" t="e" cm="1">
        <f t="array" ref="Q88">INDEX(Grunddata!$K$3:$K$49,MATCH(Odlingsplan!$B88,Grunddata!$C$3:$C$49,0),0)*(IF(Odlingsplan!$F88=0,(Odlingsplan!$H88/1000*Odlingsplan!$C88),(Odlingsplan!H88/Odlingsplan!D88*Odlingsplan!F88)))</f>
        <v>#N/A</v>
      </c>
    </row>
    <row r="89" spans="1:17" x14ac:dyDescent="0.3">
      <c r="A89" t="e" cm="1">
        <f t="array" ref="A89">(INDEX(Kvävenedfall!C$5:C$296,MATCH(Odlingsplan!$B$7,Kvävenedfall!B$5:B$296,0),0))*Odlingsplan!C89/10</f>
        <v>#N/A</v>
      </c>
      <c r="B89" cm="1">
        <f t="array" ref="B89">(INDEX(Grunddata!$P$3:$P$87,MATCH(Odlingsplan!L89,Grunddata!$O$3:$O$87,0),0))*Odlingsplan!M89</f>
        <v>0</v>
      </c>
      <c r="C89" cm="1">
        <f t="array" ref="C89">(INDEX(Grunddata!$Q$3:$Q$87,MATCH(Odlingsplan!L89,Grunddata!$O$3:$O$87,0),0))*Odlingsplan!M89</f>
        <v>0</v>
      </c>
      <c r="D89" cm="1">
        <f t="array" ref="D89">(INDEX(Grunddata!$R$3:$R$87,MATCH(Odlingsplan!L89,Grunddata!$O$3:$O$87,0),0))*Odlingsplan!M89</f>
        <v>0</v>
      </c>
      <c r="E89" cm="1">
        <f t="array" ref="E89">(INDEX(Grunddata!$P$3:$P$87,MATCH(Odlingsplan!N89,Grunddata!$O$3:$O$87,0),0))*Odlingsplan!O89</f>
        <v>0</v>
      </c>
      <c r="F89" cm="1">
        <f t="array" ref="F89">(INDEX(Grunddata!$Q$3:$Q$87,MATCH(Odlingsplan!N89,Grunddata!$O$3:$O$87,0),0))*Odlingsplan!O89</f>
        <v>0</v>
      </c>
      <c r="G89" cm="1">
        <f t="array" ref="G89">(INDEX(Grunddata!$R$3:$R$87,MATCH(Odlingsplan!N89,Grunddata!$O$3:$O$87,0),0))*Odlingsplan!O89</f>
        <v>0</v>
      </c>
      <c r="H89" cm="1">
        <f t="array" ref="H89">(INDEX(Grunddata!$P$3:$P$87,MATCH(Odlingsplan!P89,Grunddata!$O$3:$O$87,0),0))*Odlingsplan!Q89</f>
        <v>0</v>
      </c>
      <c r="I89" cm="1">
        <f t="array" ref="I89">(INDEX(Grunddata!$Q$3:$Q$87,MATCH(Odlingsplan!P89,Grunddata!$O$3:$O$87,0),0))*Odlingsplan!Q89</f>
        <v>0</v>
      </c>
      <c r="J89" cm="1">
        <f t="array" ref="J89">(INDEX(Grunddata!$R$3:$R$87,MATCH(Odlingsplan!P89,Grunddata!$O$3:$O$87,0),0))*Odlingsplan!Q89</f>
        <v>0</v>
      </c>
      <c r="L89" s="15" t="e" cm="1">
        <f t="array" ref="L89">INDEX(Grunddata!$F$3:$F$49,MATCH(Odlingsplan!$B89,Grunddata!$C$3:$C$49,0),0)*(IF(Odlingsplan!$F89=0,(Odlingsplan!$D89/1000*Odlingsplan!$C89),Odlingsplan!$F89))</f>
        <v>#N/A</v>
      </c>
      <c r="M89" s="15" t="e" cm="1">
        <f t="array" ref="M89">INDEX(Grunddata!$G$3:$G$49,MATCH(Odlingsplan!$B89,Grunddata!$C$3:$C$49,0),0)*(IF(Odlingsplan!$F89=0,(Odlingsplan!$D89/1000*Odlingsplan!$C89),Odlingsplan!$F89))</f>
        <v>#N/A</v>
      </c>
      <c r="N89" s="15" t="e" cm="1">
        <f t="array" ref="N89">INDEX(Grunddata!$H$3:$H$49,MATCH(Odlingsplan!$B89,Grunddata!$C$3:$C$49,0),0)*(IF(Odlingsplan!$F89=0,(Odlingsplan!$D89/1000*Odlingsplan!$C89),Odlingsplan!$F89))</f>
        <v>#N/A</v>
      </c>
      <c r="O89" s="15" t="e" cm="1">
        <f t="array" ref="O89">INDEX(Grunddata!$I$3:$I$49,MATCH(Odlingsplan!$B89,Grunddata!$C$3:$C$49,0),0)*(IF(Odlingsplan!$F89=0,(Odlingsplan!$H89/1000*Odlingsplan!$C89),(Odlingsplan!H89/Odlingsplan!D89*Odlingsplan!F89)))</f>
        <v>#N/A</v>
      </c>
      <c r="P89" s="15" t="e" cm="1">
        <f t="array" ref="P89">INDEX(Grunddata!$J$3:$J$49,MATCH(Odlingsplan!$B89,Grunddata!$C$3:$C$49,0),0)*(IF(Odlingsplan!$F89=0,(Odlingsplan!$H89/1000*Odlingsplan!$C89),(Odlingsplan!H89/Odlingsplan!D89*Odlingsplan!F89)))</f>
        <v>#N/A</v>
      </c>
      <c r="Q89" s="15" t="e" cm="1">
        <f t="array" ref="Q89">INDEX(Grunddata!$K$3:$K$49,MATCH(Odlingsplan!$B89,Grunddata!$C$3:$C$49,0),0)*(IF(Odlingsplan!$F89=0,(Odlingsplan!$H89/1000*Odlingsplan!$C89),(Odlingsplan!H89/Odlingsplan!D89*Odlingsplan!F89)))</f>
        <v>#N/A</v>
      </c>
    </row>
    <row r="90" spans="1:17" x14ac:dyDescent="0.3">
      <c r="A90" t="e" cm="1">
        <f t="array" ref="A90">(INDEX(Kvävenedfall!C$5:C$296,MATCH(Odlingsplan!$B$7,Kvävenedfall!B$5:B$296,0),0))*Odlingsplan!C90/10</f>
        <v>#N/A</v>
      </c>
      <c r="B90" cm="1">
        <f t="array" ref="B90">(INDEX(Grunddata!$P$3:$P$87,MATCH(Odlingsplan!L90,Grunddata!$O$3:$O$87,0),0))*Odlingsplan!M90</f>
        <v>0</v>
      </c>
      <c r="C90" cm="1">
        <f t="array" ref="C90">(INDEX(Grunddata!$Q$3:$Q$87,MATCH(Odlingsplan!L90,Grunddata!$O$3:$O$87,0),0))*Odlingsplan!M90</f>
        <v>0</v>
      </c>
      <c r="D90" cm="1">
        <f t="array" ref="D90">(INDEX(Grunddata!$R$3:$R$87,MATCH(Odlingsplan!L90,Grunddata!$O$3:$O$87,0),0))*Odlingsplan!M90</f>
        <v>0</v>
      </c>
      <c r="E90" cm="1">
        <f t="array" ref="E90">(INDEX(Grunddata!$P$3:$P$87,MATCH(Odlingsplan!N90,Grunddata!$O$3:$O$87,0),0))*Odlingsplan!O90</f>
        <v>0</v>
      </c>
      <c r="F90" cm="1">
        <f t="array" ref="F90">(INDEX(Grunddata!$Q$3:$Q$87,MATCH(Odlingsplan!N90,Grunddata!$O$3:$O$87,0),0))*Odlingsplan!O90</f>
        <v>0</v>
      </c>
      <c r="G90" cm="1">
        <f t="array" ref="G90">(INDEX(Grunddata!$R$3:$R$87,MATCH(Odlingsplan!N90,Grunddata!$O$3:$O$87,0),0))*Odlingsplan!O90</f>
        <v>0</v>
      </c>
      <c r="H90" cm="1">
        <f t="array" ref="H90">(INDEX(Grunddata!$P$3:$P$87,MATCH(Odlingsplan!P90,Grunddata!$O$3:$O$87,0),0))*Odlingsplan!Q90</f>
        <v>0</v>
      </c>
      <c r="I90" cm="1">
        <f t="array" ref="I90">(INDEX(Grunddata!$Q$3:$Q$87,MATCH(Odlingsplan!P90,Grunddata!$O$3:$O$87,0),0))*Odlingsplan!Q90</f>
        <v>0</v>
      </c>
      <c r="J90" cm="1">
        <f t="array" ref="J90">(INDEX(Grunddata!$R$3:$R$87,MATCH(Odlingsplan!P90,Grunddata!$O$3:$O$87,0),0))*Odlingsplan!Q90</f>
        <v>0</v>
      </c>
      <c r="L90" s="15" t="e" cm="1">
        <f t="array" ref="L90">INDEX(Grunddata!$F$3:$F$49,MATCH(Odlingsplan!$B90,Grunddata!$C$3:$C$49,0),0)*(IF(Odlingsplan!$F90=0,(Odlingsplan!$D90/1000*Odlingsplan!$C90),Odlingsplan!$F90))</f>
        <v>#N/A</v>
      </c>
      <c r="M90" s="15" t="e" cm="1">
        <f t="array" ref="M90">INDEX(Grunddata!$G$3:$G$49,MATCH(Odlingsplan!$B90,Grunddata!$C$3:$C$49,0),0)*(IF(Odlingsplan!$F90=0,(Odlingsplan!$D90/1000*Odlingsplan!$C90),Odlingsplan!$F90))</f>
        <v>#N/A</v>
      </c>
      <c r="N90" s="15" t="e" cm="1">
        <f t="array" ref="N90">INDEX(Grunddata!$H$3:$H$49,MATCH(Odlingsplan!$B90,Grunddata!$C$3:$C$49,0),0)*(IF(Odlingsplan!$F90=0,(Odlingsplan!$D90/1000*Odlingsplan!$C90),Odlingsplan!$F90))</f>
        <v>#N/A</v>
      </c>
      <c r="O90" s="15" t="e" cm="1">
        <f t="array" ref="O90">INDEX(Grunddata!$I$3:$I$49,MATCH(Odlingsplan!$B90,Grunddata!$C$3:$C$49,0),0)*(IF(Odlingsplan!$F90=0,(Odlingsplan!$H90/1000*Odlingsplan!$C90),(Odlingsplan!H90/Odlingsplan!D90*Odlingsplan!F90)))</f>
        <v>#N/A</v>
      </c>
      <c r="P90" s="15" t="e" cm="1">
        <f t="array" ref="P90">INDEX(Grunddata!$J$3:$J$49,MATCH(Odlingsplan!$B90,Grunddata!$C$3:$C$49,0),0)*(IF(Odlingsplan!$F90=0,(Odlingsplan!$H90/1000*Odlingsplan!$C90),(Odlingsplan!H90/Odlingsplan!D90*Odlingsplan!F90)))</f>
        <v>#N/A</v>
      </c>
      <c r="Q90" s="15" t="e" cm="1">
        <f t="array" ref="Q90">INDEX(Grunddata!$K$3:$K$49,MATCH(Odlingsplan!$B90,Grunddata!$C$3:$C$49,0),0)*(IF(Odlingsplan!$F90=0,(Odlingsplan!$H90/1000*Odlingsplan!$C90),(Odlingsplan!H90/Odlingsplan!D90*Odlingsplan!F90)))</f>
        <v>#N/A</v>
      </c>
    </row>
    <row r="91" spans="1:17" x14ac:dyDescent="0.3">
      <c r="A91" t="e" cm="1">
        <f t="array" ref="A91">(INDEX(Kvävenedfall!C$5:C$296,MATCH(Odlingsplan!$B$7,Kvävenedfall!B$5:B$296,0),0))*Odlingsplan!C91/10</f>
        <v>#N/A</v>
      </c>
      <c r="B91" cm="1">
        <f t="array" ref="B91">(INDEX(Grunddata!$P$3:$P$87,MATCH(Odlingsplan!L91,Grunddata!$O$3:$O$87,0),0))*Odlingsplan!M91</f>
        <v>0</v>
      </c>
      <c r="C91" cm="1">
        <f t="array" ref="C91">(INDEX(Grunddata!$Q$3:$Q$87,MATCH(Odlingsplan!L91,Grunddata!$O$3:$O$87,0),0))*Odlingsplan!M91</f>
        <v>0</v>
      </c>
      <c r="D91" cm="1">
        <f t="array" ref="D91">(INDEX(Grunddata!$R$3:$R$87,MATCH(Odlingsplan!L91,Grunddata!$O$3:$O$87,0),0))*Odlingsplan!M91</f>
        <v>0</v>
      </c>
      <c r="E91" cm="1">
        <f t="array" ref="E91">(INDEX(Grunddata!$P$3:$P$87,MATCH(Odlingsplan!N91,Grunddata!$O$3:$O$87,0),0))*Odlingsplan!O91</f>
        <v>0</v>
      </c>
      <c r="F91" cm="1">
        <f t="array" ref="F91">(INDEX(Grunddata!$Q$3:$Q$87,MATCH(Odlingsplan!N91,Grunddata!$O$3:$O$87,0),0))*Odlingsplan!O91</f>
        <v>0</v>
      </c>
      <c r="G91" cm="1">
        <f t="array" ref="G91">(INDEX(Grunddata!$R$3:$R$87,MATCH(Odlingsplan!N91,Grunddata!$O$3:$O$87,0),0))*Odlingsplan!O91</f>
        <v>0</v>
      </c>
      <c r="H91" cm="1">
        <f t="array" ref="H91">(INDEX(Grunddata!$P$3:$P$87,MATCH(Odlingsplan!P91,Grunddata!$O$3:$O$87,0),0))*Odlingsplan!Q91</f>
        <v>0</v>
      </c>
      <c r="I91" cm="1">
        <f t="array" ref="I91">(INDEX(Grunddata!$Q$3:$Q$87,MATCH(Odlingsplan!P91,Grunddata!$O$3:$O$87,0),0))*Odlingsplan!Q91</f>
        <v>0</v>
      </c>
      <c r="J91" cm="1">
        <f t="array" ref="J91">(INDEX(Grunddata!$R$3:$R$87,MATCH(Odlingsplan!P91,Grunddata!$O$3:$O$87,0),0))*Odlingsplan!Q91</f>
        <v>0</v>
      </c>
      <c r="L91" s="15" t="e" cm="1">
        <f t="array" ref="L91">INDEX(Grunddata!$F$3:$F$49,MATCH(Odlingsplan!$B91,Grunddata!$C$3:$C$49,0),0)*(IF(Odlingsplan!$F91=0,(Odlingsplan!$D91/1000*Odlingsplan!$C91),Odlingsplan!$F91))</f>
        <v>#N/A</v>
      </c>
      <c r="M91" s="15" t="e" cm="1">
        <f t="array" ref="M91">INDEX(Grunddata!$G$3:$G$49,MATCH(Odlingsplan!$B91,Grunddata!$C$3:$C$49,0),0)*(IF(Odlingsplan!$F91=0,(Odlingsplan!$D91/1000*Odlingsplan!$C91),Odlingsplan!$F91))</f>
        <v>#N/A</v>
      </c>
      <c r="N91" s="15" t="e" cm="1">
        <f t="array" ref="N91">INDEX(Grunddata!$H$3:$H$49,MATCH(Odlingsplan!$B91,Grunddata!$C$3:$C$49,0),0)*(IF(Odlingsplan!$F91=0,(Odlingsplan!$D91/1000*Odlingsplan!$C91),Odlingsplan!$F91))</f>
        <v>#N/A</v>
      </c>
      <c r="O91" s="15" t="e" cm="1">
        <f t="array" ref="O91">INDEX(Grunddata!$I$3:$I$49,MATCH(Odlingsplan!$B91,Grunddata!$C$3:$C$49,0),0)*(IF(Odlingsplan!$F91=0,(Odlingsplan!$H91/1000*Odlingsplan!$C91),(Odlingsplan!H91/Odlingsplan!D91*Odlingsplan!F91)))</f>
        <v>#N/A</v>
      </c>
      <c r="P91" s="15" t="e" cm="1">
        <f t="array" ref="P91">INDEX(Grunddata!$J$3:$J$49,MATCH(Odlingsplan!$B91,Grunddata!$C$3:$C$49,0),0)*(IF(Odlingsplan!$F91=0,(Odlingsplan!$H91/1000*Odlingsplan!$C91),(Odlingsplan!H91/Odlingsplan!D91*Odlingsplan!F91)))</f>
        <v>#N/A</v>
      </c>
      <c r="Q91" s="15" t="e" cm="1">
        <f t="array" ref="Q91">INDEX(Grunddata!$K$3:$K$49,MATCH(Odlingsplan!$B91,Grunddata!$C$3:$C$49,0),0)*(IF(Odlingsplan!$F91=0,(Odlingsplan!$H91/1000*Odlingsplan!$C91),(Odlingsplan!H91/Odlingsplan!D91*Odlingsplan!F91)))</f>
        <v>#N/A</v>
      </c>
    </row>
    <row r="92" spans="1:17" x14ac:dyDescent="0.3">
      <c r="A92" t="e" cm="1">
        <f t="array" ref="A92">(INDEX(Kvävenedfall!C$5:C$296,MATCH(Odlingsplan!$B$7,Kvävenedfall!B$5:B$296,0),0))*Odlingsplan!C92/10</f>
        <v>#N/A</v>
      </c>
      <c r="B92" cm="1">
        <f t="array" ref="B92">(INDEX(Grunddata!$P$3:$P$87,MATCH(Odlingsplan!L92,Grunddata!$O$3:$O$87,0),0))*Odlingsplan!M92</f>
        <v>0</v>
      </c>
      <c r="C92" cm="1">
        <f t="array" ref="C92">(INDEX(Grunddata!$Q$3:$Q$87,MATCH(Odlingsplan!L92,Grunddata!$O$3:$O$87,0),0))*Odlingsplan!M92</f>
        <v>0</v>
      </c>
      <c r="D92" cm="1">
        <f t="array" ref="D92">(INDEX(Grunddata!$R$3:$R$87,MATCH(Odlingsplan!L92,Grunddata!$O$3:$O$87,0),0))*Odlingsplan!M92</f>
        <v>0</v>
      </c>
      <c r="E92" cm="1">
        <f t="array" ref="E92">(INDEX(Grunddata!$P$3:$P$87,MATCH(Odlingsplan!N92,Grunddata!$O$3:$O$87,0),0))*Odlingsplan!O92</f>
        <v>0</v>
      </c>
      <c r="F92" cm="1">
        <f t="array" ref="F92">(INDEX(Grunddata!$Q$3:$Q$87,MATCH(Odlingsplan!N92,Grunddata!$O$3:$O$87,0),0))*Odlingsplan!O92</f>
        <v>0</v>
      </c>
      <c r="G92" cm="1">
        <f t="array" ref="G92">(INDEX(Grunddata!$R$3:$R$87,MATCH(Odlingsplan!N92,Grunddata!$O$3:$O$87,0),0))*Odlingsplan!O92</f>
        <v>0</v>
      </c>
      <c r="H92" cm="1">
        <f t="array" ref="H92">(INDEX(Grunddata!$P$3:$P$87,MATCH(Odlingsplan!P92,Grunddata!$O$3:$O$87,0),0))*Odlingsplan!Q92</f>
        <v>0</v>
      </c>
      <c r="I92" cm="1">
        <f t="array" ref="I92">(INDEX(Grunddata!$Q$3:$Q$87,MATCH(Odlingsplan!P92,Grunddata!$O$3:$O$87,0),0))*Odlingsplan!Q92</f>
        <v>0</v>
      </c>
      <c r="J92" cm="1">
        <f t="array" ref="J92">(INDEX(Grunddata!$R$3:$R$87,MATCH(Odlingsplan!P92,Grunddata!$O$3:$O$87,0),0))*Odlingsplan!Q92</f>
        <v>0</v>
      </c>
      <c r="L92" s="15" t="e" cm="1">
        <f t="array" ref="L92">INDEX(Grunddata!$F$3:$F$49,MATCH(Odlingsplan!$B92,Grunddata!$C$3:$C$49,0),0)*(IF(Odlingsplan!$F92=0,(Odlingsplan!$D92/1000*Odlingsplan!$C92),Odlingsplan!$F92))</f>
        <v>#N/A</v>
      </c>
      <c r="M92" s="15" t="e" cm="1">
        <f t="array" ref="M92">INDEX(Grunddata!$G$3:$G$49,MATCH(Odlingsplan!$B92,Grunddata!$C$3:$C$49,0),0)*(IF(Odlingsplan!$F92=0,(Odlingsplan!$D92/1000*Odlingsplan!$C92),Odlingsplan!$F92))</f>
        <v>#N/A</v>
      </c>
      <c r="N92" s="15" t="e" cm="1">
        <f t="array" ref="N92">INDEX(Grunddata!$H$3:$H$49,MATCH(Odlingsplan!$B92,Grunddata!$C$3:$C$49,0),0)*(IF(Odlingsplan!$F92=0,(Odlingsplan!$D92/1000*Odlingsplan!$C92),Odlingsplan!$F92))</f>
        <v>#N/A</v>
      </c>
      <c r="O92" s="15" t="e" cm="1">
        <f t="array" ref="O92">INDEX(Grunddata!$I$3:$I$49,MATCH(Odlingsplan!$B92,Grunddata!$C$3:$C$49,0),0)*(IF(Odlingsplan!$F92=0,(Odlingsplan!$H92/1000*Odlingsplan!$C92),(Odlingsplan!H92/Odlingsplan!D92*Odlingsplan!F92)))</f>
        <v>#N/A</v>
      </c>
      <c r="P92" s="15" t="e" cm="1">
        <f t="array" ref="P92">INDEX(Grunddata!$J$3:$J$49,MATCH(Odlingsplan!$B92,Grunddata!$C$3:$C$49,0),0)*(IF(Odlingsplan!$F92=0,(Odlingsplan!$H92/1000*Odlingsplan!$C92),(Odlingsplan!H92/Odlingsplan!D92*Odlingsplan!F92)))</f>
        <v>#N/A</v>
      </c>
      <c r="Q92" s="15" t="e" cm="1">
        <f t="array" ref="Q92">INDEX(Grunddata!$K$3:$K$49,MATCH(Odlingsplan!$B92,Grunddata!$C$3:$C$49,0),0)*(IF(Odlingsplan!$F92=0,(Odlingsplan!$H92/1000*Odlingsplan!$C92),(Odlingsplan!H92/Odlingsplan!D92*Odlingsplan!F92)))</f>
        <v>#N/A</v>
      </c>
    </row>
    <row r="93" spans="1:17" x14ac:dyDescent="0.3">
      <c r="A93" t="e" cm="1">
        <f t="array" ref="A93">(INDEX(Kvävenedfall!C$5:C$296,MATCH(Odlingsplan!$B$7,Kvävenedfall!B$5:B$296,0),0))*Odlingsplan!C93/10</f>
        <v>#N/A</v>
      </c>
      <c r="B93" cm="1">
        <f t="array" ref="B93">(INDEX(Grunddata!$P$3:$P$87,MATCH(Odlingsplan!L93,Grunddata!$O$3:$O$87,0),0))*Odlingsplan!M93</f>
        <v>0</v>
      </c>
      <c r="C93" cm="1">
        <f t="array" ref="C93">(INDEX(Grunddata!$Q$3:$Q$87,MATCH(Odlingsplan!L93,Grunddata!$O$3:$O$87,0),0))*Odlingsplan!M93</f>
        <v>0</v>
      </c>
      <c r="D93" cm="1">
        <f t="array" ref="D93">(INDEX(Grunddata!$R$3:$R$87,MATCH(Odlingsplan!L93,Grunddata!$O$3:$O$87,0),0))*Odlingsplan!M93</f>
        <v>0</v>
      </c>
      <c r="E93" cm="1">
        <f t="array" ref="E93">(INDEX(Grunddata!$P$3:$P$87,MATCH(Odlingsplan!N93,Grunddata!$O$3:$O$87,0),0))*Odlingsplan!O93</f>
        <v>0</v>
      </c>
      <c r="F93" cm="1">
        <f t="array" ref="F93">(INDEX(Grunddata!$Q$3:$Q$87,MATCH(Odlingsplan!N93,Grunddata!$O$3:$O$87,0),0))*Odlingsplan!O93</f>
        <v>0</v>
      </c>
      <c r="G93" cm="1">
        <f t="array" ref="G93">(INDEX(Grunddata!$R$3:$R$87,MATCH(Odlingsplan!N93,Grunddata!$O$3:$O$87,0),0))*Odlingsplan!O93</f>
        <v>0</v>
      </c>
      <c r="H93" cm="1">
        <f t="array" ref="H93">(INDEX(Grunddata!$P$3:$P$87,MATCH(Odlingsplan!P93,Grunddata!$O$3:$O$87,0),0))*Odlingsplan!Q93</f>
        <v>0</v>
      </c>
      <c r="I93" cm="1">
        <f t="array" ref="I93">(INDEX(Grunddata!$Q$3:$Q$87,MATCH(Odlingsplan!P93,Grunddata!$O$3:$O$87,0),0))*Odlingsplan!Q93</f>
        <v>0</v>
      </c>
      <c r="J93" cm="1">
        <f t="array" ref="J93">(INDEX(Grunddata!$R$3:$R$87,MATCH(Odlingsplan!P93,Grunddata!$O$3:$O$87,0),0))*Odlingsplan!Q93</f>
        <v>0</v>
      </c>
      <c r="L93" s="15" t="e" cm="1">
        <f t="array" ref="L93">INDEX(Grunddata!$F$3:$F$49,MATCH(Odlingsplan!$B93,Grunddata!$C$3:$C$49,0),0)*(IF(Odlingsplan!$F93=0,(Odlingsplan!$D93/1000*Odlingsplan!$C93),Odlingsplan!$F93))</f>
        <v>#N/A</v>
      </c>
      <c r="M93" s="15" t="e" cm="1">
        <f t="array" ref="M93">INDEX(Grunddata!$G$3:$G$49,MATCH(Odlingsplan!$B93,Grunddata!$C$3:$C$49,0),0)*(IF(Odlingsplan!$F93=0,(Odlingsplan!$D93/1000*Odlingsplan!$C93),Odlingsplan!$F93))</f>
        <v>#N/A</v>
      </c>
      <c r="N93" s="15" t="e" cm="1">
        <f t="array" ref="N93">INDEX(Grunddata!$H$3:$H$49,MATCH(Odlingsplan!$B93,Grunddata!$C$3:$C$49,0),0)*(IF(Odlingsplan!$F93=0,(Odlingsplan!$D93/1000*Odlingsplan!$C93),Odlingsplan!$F93))</f>
        <v>#N/A</v>
      </c>
      <c r="O93" s="15" t="e" cm="1">
        <f t="array" ref="O93">INDEX(Grunddata!$I$3:$I$49,MATCH(Odlingsplan!$B93,Grunddata!$C$3:$C$49,0),0)*(IF(Odlingsplan!$F93=0,(Odlingsplan!$H93/1000*Odlingsplan!$C93),(Odlingsplan!H93/Odlingsplan!D93*Odlingsplan!F93)))</f>
        <v>#N/A</v>
      </c>
      <c r="P93" s="15" t="e" cm="1">
        <f t="array" ref="P93">INDEX(Grunddata!$J$3:$J$49,MATCH(Odlingsplan!$B93,Grunddata!$C$3:$C$49,0),0)*(IF(Odlingsplan!$F93=0,(Odlingsplan!$H93/1000*Odlingsplan!$C93),(Odlingsplan!H93/Odlingsplan!D93*Odlingsplan!F93)))</f>
        <v>#N/A</v>
      </c>
      <c r="Q93" s="15" t="e" cm="1">
        <f t="array" ref="Q93">INDEX(Grunddata!$K$3:$K$49,MATCH(Odlingsplan!$B93,Grunddata!$C$3:$C$49,0),0)*(IF(Odlingsplan!$F93=0,(Odlingsplan!$H93/1000*Odlingsplan!$C93),(Odlingsplan!H93/Odlingsplan!D93*Odlingsplan!F93)))</f>
        <v>#N/A</v>
      </c>
    </row>
    <row r="94" spans="1:17" x14ac:dyDescent="0.3">
      <c r="A94" t="e" cm="1">
        <f t="array" ref="A94">(INDEX(Kvävenedfall!C$5:C$296,MATCH(Odlingsplan!$B$7,Kvävenedfall!B$5:B$296,0),0))*Odlingsplan!C94/10</f>
        <v>#N/A</v>
      </c>
      <c r="B94" cm="1">
        <f t="array" ref="B94">(INDEX(Grunddata!$P$3:$P$87,MATCH(Odlingsplan!L94,Grunddata!$O$3:$O$87,0),0))*Odlingsplan!M94</f>
        <v>0</v>
      </c>
      <c r="C94" cm="1">
        <f t="array" ref="C94">(INDEX(Grunddata!$Q$3:$Q$87,MATCH(Odlingsplan!L94,Grunddata!$O$3:$O$87,0),0))*Odlingsplan!M94</f>
        <v>0</v>
      </c>
      <c r="D94" cm="1">
        <f t="array" ref="D94">(INDEX(Grunddata!$R$3:$R$87,MATCH(Odlingsplan!L94,Grunddata!$O$3:$O$87,0),0))*Odlingsplan!M94</f>
        <v>0</v>
      </c>
      <c r="E94" cm="1">
        <f t="array" ref="E94">(INDEX(Grunddata!$P$3:$P$87,MATCH(Odlingsplan!N94,Grunddata!$O$3:$O$87,0),0))*Odlingsplan!O94</f>
        <v>0</v>
      </c>
      <c r="F94" cm="1">
        <f t="array" ref="F94">(INDEX(Grunddata!$Q$3:$Q$87,MATCH(Odlingsplan!N94,Grunddata!$O$3:$O$87,0),0))*Odlingsplan!O94</f>
        <v>0</v>
      </c>
      <c r="G94" cm="1">
        <f t="array" ref="G94">(INDEX(Grunddata!$R$3:$R$87,MATCH(Odlingsplan!N94,Grunddata!$O$3:$O$87,0),0))*Odlingsplan!O94</f>
        <v>0</v>
      </c>
      <c r="H94" cm="1">
        <f t="array" ref="H94">(INDEX(Grunddata!$P$3:$P$87,MATCH(Odlingsplan!P94,Grunddata!$O$3:$O$87,0),0))*Odlingsplan!Q94</f>
        <v>0</v>
      </c>
      <c r="I94" cm="1">
        <f t="array" ref="I94">(INDEX(Grunddata!$Q$3:$Q$87,MATCH(Odlingsplan!P94,Grunddata!$O$3:$O$87,0),0))*Odlingsplan!Q94</f>
        <v>0</v>
      </c>
      <c r="J94" cm="1">
        <f t="array" ref="J94">(INDEX(Grunddata!$R$3:$R$87,MATCH(Odlingsplan!P94,Grunddata!$O$3:$O$87,0),0))*Odlingsplan!Q94</f>
        <v>0</v>
      </c>
      <c r="L94" s="15" t="e" cm="1">
        <f t="array" ref="L94">INDEX(Grunddata!$F$3:$F$49,MATCH(Odlingsplan!$B94,Grunddata!$C$3:$C$49,0),0)*(IF(Odlingsplan!$F94=0,(Odlingsplan!$D94/1000*Odlingsplan!$C94),Odlingsplan!$F94))</f>
        <v>#N/A</v>
      </c>
      <c r="M94" s="15" t="e" cm="1">
        <f t="array" ref="M94">INDEX(Grunddata!$G$3:$G$49,MATCH(Odlingsplan!$B94,Grunddata!$C$3:$C$49,0),0)*(IF(Odlingsplan!$F94=0,(Odlingsplan!$D94/1000*Odlingsplan!$C94),Odlingsplan!$F94))</f>
        <v>#N/A</v>
      </c>
      <c r="N94" s="15" t="e" cm="1">
        <f t="array" ref="N94">INDEX(Grunddata!$H$3:$H$49,MATCH(Odlingsplan!$B94,Grunddata!$C$3:$C$49,0),0)*(IF(Odlingsplan!$F94=0,(Odlingsplan!$D94/1000*Odlingsplan!$C94),Odlingsplan!$F94))</f>
        <v>#N/A</v>
      </c>
      <c r="O94" s="15" t="e" cm="1">
        <f t="array" ref="O94">INDEX(Grunddata!$I$3:$I$49,MATCH(Odlingsplan!$B94,Grunddata!$C$3:$C$49,0),0)*(IF(Odlingsplan!$F94=0,(Odlingsplan!$H94/1000*Odlingsplan!$C94),(Odlingsplan!H94/Odlingsplan!D94*Odlingsplan!F94)))</f>
        <v>#N/A</v>
      </c>
      <c r="P94" s="15" t="e" cm="1">
        <f t="array" ref="P94">INDEX(Grunddata!$J$3:$J$49,MATCH(Odlingsplan!$B94,Grunddata!$C$3:$C$49,0),0)*(IF(Odlingsplan!$F94=0,(Odlingsplan!$H94/1000*Odlingsplan!$C94),(Odlingsplan!H94/Odlingsplan!D94*Odlingsplan!F94)))</f>
        <v>#N/A</v>
      </c>
      <c r="Q94" s="15" t="e" cm="1">
        <f t="array" ref="Q94">INDEX(Grunddata!$K$3:$K$49,MATCH(Odlingsplan!$B94,Grunddata!$C$3:$C$49,0),0)*(IF(Odlingsplan!$F94=0,(Odlingsplan!$H94/1000*Odlingsplan!$C94),(Odlingsplan!H94/Odlingsplan!D94*Odlingsplan!F94)))</f>
        <v>#N/A</v>
      </c>
    </row>
    <row r="95" spans="1:17" x14ac:dyDescent="0.3">
      <c r="A95" t="e" cm="1">
        <f t="array" ref="A95">(INDEX(Kvävenedfall!C$5:C$296,MATCH(Odlingsplan!$B$7,Kvävenedfall!B$5:B$296,0),0))*Odlingsplan!C95/10</f>
        <v>#N/A</v>
      </c>
      <c r="B95" cm="1">
        <f t="array" ref="B95">(INDEX(Grunddata!$P$3:$P$87,MATCH(Odlingsplan!L95,Grunddata!$O$3:$O$87,0),0))*Odlingsplan!M95</f>
        <v>0</v>
      </c>
      <c r="C95" cm="1">
        <f t="array" ref="C95">(INDEX(Grunddata!$Q$3:$Q$87,MATCH(Odlingsplan!L95,Grunddata!$O$3:$O$87,0),0))*Odlingsplan!M95</f>
        <v>0</v>
      </c>
      <c r="D95" cm="1">
        <f t="array" ref="D95">(INDEX(Grunddata!$R$3:$R$87,MATCH(Odlingsplan!L95,Grunddata!$O$3:$O$87,0),0))*Odlingsplan!M95</f>
        <v>0</v>
      </c>
      <c r="E95" cm="1">
        <f t="array" ref="E95">(INDEX(Grunddata!$P$3:$P$87,MATCH(Odlingsplan!N95,Grunddata!$O$3:$O$87,0),0))*Odlingsplan!O95</f>
        <v>0</v>
      </c>
      <c r="F95" cm="1">
        <f t="array" ref="F95">(INDEX(Grunddata!$Q$3:$Q$87,MATCH(Odlingsplan!N95,Grunddata!$O$3:$O$87,0),0))*Odlingsplan!O95</f>
        <v>0</v>
      </c>
      <c r="G95" cm="1">
        <f t="array" ref="G95">(INDEX(Grunddata!$R$3:$R$87,MATCH(Odlingsplan!N95,Grunddata!$O$3:$O$87,0),0))*Odlingsplan!O95</f>
        <v>0</v>
      </c>
      <c r="H95" cm="1">
        <f t="array" ref="H95">(INDEX(Grunddata!$P$3:$P$87,MATCH(Odlingsplan!P95,Grunddata!$O$3:$O$87,0),0))*Odlingsplan!Q95</f>
        <v>0</v>
      </c>
      <c r="I95" cm="1">
        <f t="array" ref="I95">(INDEX(Grunddata!$Q$3:$Q$87,MATCH(Odlingsplan!P95,Grunddata!$O$3:$O$87,0),0))*Odlingsplan!Q95</f>
        <v>0</v>
      </c>
      <c r="J95" cm="1">
        <f t="array" ref="J95">(INDEX(Grunddata!$R$3:$R$87,MATCH(Odlingsplan!P95,Grunddata!$O$3:$O$87,0),0))*Odlingsplan!Q95</f>
        <v>0</v>
      </c>
      <c r="L95" s="15" t="e" cm="1">
        <f t="array" ref="L95">INDEX(Grunddata!$F$3:$F$49,MATCH(Odlingsplan!$B95,Grunddata!$C$3:$C$49,0),0)*(IF(Odlingsplan!$F95=0,(Odlingsplan!$D95/1000*Odlingsplan!$C95),Odlingsplan!$F95))</f>
        <v>#N/A</v>
      </c>
      <c r="M95" s="15" t="e" cm="1">
        <f t="array" ref="M95">INDEX(Grunddata!$G$3:$G$49,MATCH(Odlingsplan!$B95,Grunddata!$C$3:$C$49,0),0)*(IF(Odlingsplan!$F95=0,(Odlingsplan!$D95/1000*Odlingsplan!$C95),Odlingsplan!$F95))</f>
        <v>#N/A</v>
      </c>
      <c r="N95" s="15" t="e" cm="1">
        <f t="array" ref="N95">INDEX(Grunddata!$H$3:$H$49,MATCH(Odlingsplan!$B95,Grunddata!$C$3:$C$49,0),0)*(IF(Odlingsplan!$F95=0,(Odlingsplan!$D95/1000*Odlingsplan!$C95),Odlingsplan!$F95))</f>
        <v>#N/A</v>
      </c>
      <c r="O95" s="15" t="e" cm="1">
        <f t="array" ref="O95">INDEX(Grunddata!$I$3:$I$49,MATCH(Odlingsplan!$B95,Grunddata!$C$3:$C$49,0),0)*(IF(Odlingsplan!$F95=0,(Odlingsplan!$H95/1000*Odlingsplan!$C95),(Odlingsplan!H95/Odlingsplan!D95*Odlingsplan!F95)))</f>
        <v>#N/A</v>
      </c>
      <c r="P95" s="15" t="e" cm="1">
        <f t="array" ref="P95">INDEX(Grunddata!$J$3:$J$49,MATCH(Odlingsplan!$B95,Grunddata!$C$3:$C$49,0),0)*(IF(Odlingsplan!$F95=0,(Odlingsplan!$H95/1000*Odlingsplan!$C95),(Odlingsplan!H95/Odlingsplan!D95*Odlingsplan!F95)))</f>
        <v>#N/A</v>
      </c>
      <c r="Q95" s="15" t="e" cm="1">
        <f t="array" ref="Q95">INDEX(Grunddata!$K$3:$K$49,MATCH(Odlingsplan!$B95,Grunddata!$C$3:$C$49,0),0)*(IF(Odlingsplan!$F95=0,(Odlingsplan!$H95/1000*Odlingsplan!$C95),(Odlingsplan!H95/Odlingsplan!D95*Odlingsplan!F95)))</f>
        <v>#N/A</v>
      </c>
    </row>
    <row r="96" spans="1:17" x14ac:dyDescent="0.3">
      <c r="A96" t="e" cm="1">
        <f t="array" ref="A96">(INDEX(Kvävenedfall!C$5:C$296,MATCH(Odlingsplan!$B$7,Kvävenedfall!B$5:B$296,0),0))*Odlingsplan!C96/10</f>
        <v>#N/A</v>
      </c>
      <c r="B96" cm="1">
        <f t="array" ref="B96">(INDEX(Grunddata!$P$3:$P$87,MATCH(Odlingsplan!L96,Grunddata!$O$3:$O$87,0),0))*Odlingsplan!M96</f>
        <v>0</v>
      </c>
      <c r="C96" cm="1">
        <f t="array" ref="C96">(INDEX(Grunddata!$Q$3:$Q$87,MATCH(Odlingsplan!L96,Grunddata!$O$3:$O$87,0),0))*Odlingsplan!M96</f>
        <v>0</v>
      </c>
      <c r="D96" cm="1">
        <f t="array" ref="D96">(INDEX(Grunddata!$R$3:$R$87,MATCH(Odlingsplan!L96,Grunddata!$O$3:$O$87,0),0))*Odlingsplan!M96</f>
        <v>0</v>
      </c>
      <c r="E96" cm="1">
        <f t="array" ref="E96">(INDEX(Grunddata!$P$3:$P$87,MATCH(Odlingsplan!N96,Grunddata!$O$3:$O$87,0),0))*Odlingsplan!O96</f>
        <v>0</v>
      </c>
      <c r="F96" cm="1">
        <f t="array" ref="F96">(INDEX(Grunddata!$Q$3:$Q$87,MATCH(Odlingsplan!N96,Grunddata!$O$3:$O$87,0),0))*Odlingsplan!O96</f>
        <v>0</v>
      </c>
      <c r="G96" cm="1">
        <f t="array" ref="G96">(INDEX(Grunddata!$R$3:$R$87,MATCH(Odlingsplan!N96,Grunddata!$O$3:$O$87,0),0))*Odlingsplan!O96</f>
        <v>0</v>
      </c>
      <c r="H96" cm="1">
        <f t="array" ref="H96">(INDEX(Grunddata!$P$3:$P$87,MATCH(Odlingsplan!P96,Grunddata!$O$3:$O$87,0),0))*Odlingsplan!Q96</f>
        <v>0</v>
      </c>
      <c r="I96" cm="1">
        <f t="array" ref="I96">(INDEX(Grunddata!$Q$3:$Q$87,MATCH(Odlingsplan!P96,Grunddata!$O$3:$O$87,0),0))*Odlingsplan!Q96</f>
        <v>0</v>
      </c>
      <c r="J96" cm="1">
        <f t="array" ref="J96">(INDEX(Grunddata!$R$3:$R$87,MATCH(Odlingsplan!P96,Grunddata!$O$3:$O$87,0),0))*Odlingsplan!Q96</f>
        <v>0</v>
      </c>
      <c r="L96" s="15" t="e" cm="1">
        <f t="array" ref="L96">INDEX(Grunddata!$F$3:$F$49,MATCH(Odlingsplan!$B96,Grunddata!$C$3:$C$49,0),0)*(IF(Odlingsplan!$F96=0,(Odlingsplan!$D96/1000*Odlingsplan!$C96),Odlingsplan!$F96))</f>
        <v>#N/A</v>
      </c>
      <c r="M96" s="15" t="e" cm="1">
        <f t="array" ref="M96">INDEX(Grunddata!$G$3:$G$49,MATCH(Odlingsplan!$B96,Grunddata!$C$3:$C$49,0),0)*(IF(Odlingsplan!$F96=0,(Odlingsplan!$D96/1000*Odlingsplan!$C96),Odlingsplan!$F96))</f>
        <v>#N/A</v>
      </c>
      <c r="N96" s="15" t="e" cm="1">
        <f t="array" ref="N96">INDEX(Grunddata!$H$3:$H$49,MATCH(Odlingsplan!$B96,Grunddata!$C$3:$C$49,0),0)*(IF(Odlingsplan!$F96=0,(Odlingsplan!$D96/1000*Odlingsplan!$C96),Odlingsplan!$F96))</f>
        <v>#N/A</v>
      </c>
      <c r="O96" s="15" t="e" cm="1">
        <f t="array" ref="O96">INDEX(Grunddata!$I$3:$I$49,MATCH(Odlingsplan!$B96,Grunddata!$C$3:$C$49,0),0)*(IF(Odlingsplan!$F96=0,(Odlingsplan!$H96/1000*Odlingsplan!$C96),(Odlingsplan!H96/Odlingsplan!D96*Odlingsplan!F96)))</f>
        <v>#N/A</v>
      </c>
      <c r="P96" s="15" t="e" cm="1">
        <f t="array" ref="P96">INDEX(Grunddata!$J$3:$J$49,MATCH(Odlingsplan!$B96,Grunddata!$C$3:$C$49,0),0)*(IF(Odlingsplan!$F96=0,(Odlingsplan!$H96/1000*Odlingsplan!$C96),(Odlingsplan!H96/Odlingsplan!D96*Odlingsplan!F96)))</f>
        <v>#N/A</v>
      </c>
      <c r="Q96" s="15" t="e" cm="1">
        <f t="array" ref="Q96">INDEX(Grunddata!$K$3:$K$49,MATCH(Odlingsplan!$B96,Grunddata!$C$3:$C$49,0),0)*(IF(Odlingsplan!$F96=0,(Odlingsplan!$H96/1000*Odlingsplan!$C96),(Odlingsplan!H96/Odlingsplan!D96*Odlingsplan!F96)))</f>
        <v>#N/A</v>
      </c>
    </row>
    <row r="97" spans="1:17" x14ac:dyDescent="0.3">
      <c r="A97" t="e" cm="1">
        <f t="array" ref="A97">(INDEX(Kvävenedfall!C$5:C$296,MATCH(Odlingsplan!$B$7,Kvävenedfall!B$5:B$296,0),0))*Odlingsplan!C97/10</f>
        <v>#N/A</v>
      </c>
      <c r="B97" cm="1">
        <f t="array" ref="B97">(INDEX(Grunddata!$P$3:$P$87,MATCH(Odlingsplan!L97,Grunddata!$O$3:$O$87,0),0))*Odlingsplan!M97</f>
        <v>0</v>
      </c>
      <c r="C97" cm="1">
        <f t="array" ref="C97">(INDEX(Grunddata!$Q$3:$Q$87,MATCH(Odlingsplan!L97,Grunddata!$O$3:$O$87,0),0))*Odlingsplan!M97</f>
        <v>0</v>
      </c>
      <c r="D97" cm="1">
        <f t="array" ref="D97">(INDEX(Grunddata!$R$3:$R$87,MATCH(Odlingsplan!L97,Grunddata!$O$3:$O$87,0),0))*Odlingsplan!M97</f>
        <v>0</v>
      </c>
      <c r="E97" cm="1">
        <f t="array" ref="E97">(INDEX(Grunddata!$P$3:$P$87,MATCH(Odlingsplan!N97,Grunddata!$O$3:$O$87,0),0))*Odlingsplan!O97</f>
        <v>0</v>
      </c>
      <c r="F97" cm="1">
        <f t="array" ref="F97">(INDEX(Grunddata!$Q$3:$Q$87,MATCH(Odlingsplan!N97,Grunddata!$O$3:$O$87,0),0))*Odlingsplan!O97</f>
        <v>0</v>
      </c>
      <c r="G97" cm="1">
        <f t="array" ref="G97">(INDEX(Grunddata!$R$3:$R$87,MATCH(Odlingsplan!N97,Grunddata!$O$3:$O$87,0),0))*Odlingsplan!O97</f>
        <v>0</v>
      </c>
      <c r="H97" cm="1">
        <f t="array" ref="H97">(INDEX(Grunddata!$P$3:$P$87,MATCH(Odlingsplan!P97,Grunddata!$O$3:$O$87,0),0))*Odlingsplan!Q97</f>
        <v>0</v>
      </c>
      <c r="I97" cm="1">
        <f t="array" ref="I97">(INDEX(Grunddata!$Q$3:$Q$87,MATCH(Odlingsplan!P97,Grunddata!$O$3:$O$87,0),0))*Odlingsplan!Q97</f>
        <v>0</v>
      </c>
      <c r="J97" cm="1">
        <f t="array" ref="J97">(INDEX(Grunddata!$R$3:$R$87,MATCH(Odlingsplan!P97,Grunddata!$O$3:$O$87,0),0))*Odlingsplan!Q97</f>
        <v>0</v>
      </c>
      <c r="L97" s="15" t="e" cm="1">
        <f t="array" ref="L97">INDEX(Grunddata!$F$3:$F$49,MATCH(Odlingsplan!$B97,Grunddata!$C$3:$C$49,0),0)*(IF(Odlingsplan!$F97=0,(Odlingsplan!$D97/1000*Odlingsplan!$C97),Odlingsplan!$F97))</f>
        <v>#N/A</v>
      </c>
      <c r="M97" s="15" t="e" cm="1">
        <f t="array" ref="M97">INDEX(Grunddata!$G$3:$G$49,MATCH(Odlingsplan!$B97,Grunddata!$C$3:$C$49,0),0)*(IF(Odlingsplan!$F97=0,(Odlingsplan!$D97/1000*Odlingsplan!$C97),Odlingsplan!$F97))</f>
        <v>#N/A</v>
      </c>
      <c r="N97" s="15" t="e" cm="1">
        <f t="array" ref="N97">INDEX(Grunddata!$H$3:$H$49,MATCH(Odlingsplan!$B97,Grunddata!$C$3:$C$49,0),0)*(IF(Odlingsplan!$F97=0,(Odlingsplan!$D97/1000*Odlingsplan!$C97),Odlingsplan!$F97))</f>
        <v>#N/A</v>
      </c>
      <c r="O97" s="15" t="e" cm="1">
        <f t="array" ref="O97">INDEX(Grunddata!$I$3:$I$49,MATCH(Odlingsplan!$B97,Grunddata!$C$3:$C$49,0),0)*(IF(Odlingsplan!$F97=0,(Odlingsplan!$H97/1000*Odlingsplan!$C97),(Odlingsplan!H97/Odlingsplan!D97*Odlingsplan!F97)))</f>
        <v>#N/A</v>
      </c>
      <c r="P97" s="15" t="e" cm="1">
        <f t="array" ref="P97">INDEX(Grunddata!$J$3:$J$49,MATCH(Odlingsplan!$B97,Grunddata!$C$3:$C$49,0),0)*(IF(Odlingsplan!$F97=0,(Odlingsplan!$H97/1000*Odlingsplan!$C97),(Odlingsplan!H97/Odlingsplan!D97*Odlingsplan!F97)))</f>
        <v>#N/A</v>
      </c>
      <c r="Q97" s="15" t="e" cm="1">
        <f t="array" ref="Q97">INDEX(Grunddata!$K$3:$K$49,MATCH(Odlingsplan!$B97,Grunddata!$C$3:$C$49,0),0)*(IF(Odlingsplan!$F97=0,(Odlingsplan!$H97/1000*Odlingsplan!$C97),(Odlingsplan!H97/Odlingsplan!D97*Odlingsplan!F97)))</f>
        <v>#N/A</v>
      </c>
    </row>
    <row r="98" spans="1:17" x14ac:dyDescent="0.3">
      <c r="A98" t="e" cm="1">
        <f t="array" ref="A98">(INDEX(Kvävenedfall!C$5:C$296,MATCH(Odlingsplan!$B$7,Kvävenedfall!B$5:B$296,0),0))*Odlingsplan!C98/10</f>
        <v>#N/A</v>
      </c>
      <c r="B98" cm="1">
        <f t="array" ref="B98">(INDEX(Grunddata!$P$3:$P$87,MATCH(Odlingsplan!L98,Grunddata!$O$3:$O$87,0),0))*Odlingsplan!M98</f>
        <v>0</v>
      </c>
      <c r="C98" cm="1">
        <f t="array" ref="C98">(INDEX(Grunddata!$Q$3:$Q$87,MATCH(Odlingsplan!L98,Grunddata!$O$3:$O$87,0),0))*Odlingsplan!M98</f>
        <v>0</v>
      </c>
      <c r="D98" cm="1">
        <f t="array" ref="D98">(INDEX(Grunddata!$R$3:$R$87,MATCH(Odlingsplan!L98,Grunddata!$O$3:$O$87,0),0))*Odlingsplan!M98</f>
        <v>0</v>
      </c>
      <c r="E98" cm="1">
        <f t="array" ref="E98">(INDEX(Grunddata!$P$3:$P$87,MATCH(Odlingsplan!N98,Grunddata!$O$3:$O$87,0),0))*Odlingsplan!O98</f>
        <v>0</v>
      </c>
      <c r="F98" cm="1">
        <f t="array" ref="F98">(INDEX(Grunddata!$Q$3:$Q$87,MATCH(Odlingsplan!N98,Grunddata!$O$3:$O$87,0),0))*Odlingsplan!O98</f>
        <v>0</v>
      </c>
      <c r="G98" cm="1">
        <f t="array" ref="G98">(INDEX(Grunddata!$R$3:$R$87,MATCH(Odlingsplan!N98,Grunddata!$O$3:$O$87,0),0))*Odlingsplan!O98</f>
        <v>0</v>
      </c>
      <c r="H98" cm="1">
        <f t="array" ref="H98">(INDEX(Grunddata!$P$3:$P$87,MATCH(Odlingsplan!P98,Grunddata!$O$3:$O$87,0),0))*Odlingsplan!Q98</f>
        <v>0</v>
      </c>
      <c r="I98" cm="1">
        <f t="array" ref="I98">(INDEX(Grunddata!$Q$3:$Q$87,MATCH(Odlingsplan!P98,Grunddata!$O$3:$O$87,0),0))*Odlingsplan!Q98</f>
        <v>0</v>
      </c>
      <c r="J98" cm="1">
        <f t="array" ref="J98">(INDEX(Grunddata!$R$3:$R$87,MATCH(Odlingsplan!P98,Grunddata!$O$3:$O$87,0),0))*Odlingsplan!Q98</f>
        <v>0</v>
      </c>
      <c r="L98" s="15" t="e" cm="1">
        <f t="array" ref="L98">INDEX(Grunddata!$F$3:$F$49,MATCH(Odlingsplan!$B98,Grunddata!$C$3:$C$49,0),0)*(IF(Odlingsplan!$F98=0,(Odlingsplan!$D98/1000*Odlingsplan!$C98),Odlingsplan!$F98))</f>
        <v>#N/A</v>
      </c>
      <c r="M98" s="15" t="e" cm="1">
        <f t="array" ref="M98">INDEX(Grunddata!$G$3:$G$49,MATCH(Odlingsplan!$B98,Grunddata!$C$3:$C$49,0),0)*(IF(Odlingsplan!$F98=0,(Odlingsplan!$D98/1000*Odlingsplan!$C98),Odlingsplan!$F98))</f>
        <v>#N/A</v>
      </c>
      <c r="N98" s="15" t="e" cm="1">
        <f t="array" ref="N98">INDEX(Grunddata!$H$3:$H$49,MATCH(Odlingsplan!$B98,Grunddata!$C$3:$C$49,0),0)*(IF(Odlingsplan!$F98=0,(Odlingsplan!$D98/1000*Odlingsplan!$C98),Odlingsplan!$F98))</f>
        <v>#N/A</v>
      </c>
      <c r="O98" s="15" t="e" cm="1">
        <f t="array" ref="O98">INDEX(Grunddata!$I$3:$I$49,MATCH(Odlingsplan!$B98,Grunddata!$C$3:$C$49,0),0)*(IF(Odlingsplan!$F98=0,(Odlingsplan!$H98/1000*Odlingsplan!$C98),(Odlingsplan!H98/Odlingsplan!D98*Odlingsplan!F98)))</f>
        <v>#N/A</v>
      </c>
      <c r="P98" s="15" t="e" cm="1">
        <f t="array" ref="P98">INDEX(Grunddata!$J$3:$J$49,MATCH(Odlingsplan!$B98,Grunddata!$C$3:$C$49,0),0)*(IF(Odlingsplan!$F98=0,(Odlingsplan!$H98/1000*Odlingsplan!$C98),(Odlingsplan!H98/Odlingsplan!D98*Odlingsplan!F98)))</f>
        <v>#N/A</v>
      </c>
      <c r="Q98" s="15" t="e" cm="1">
        <f t="array" ref="Q98">INDEX(Grunddata!$K$3:$K$49,MATCH(Odlingsplan!$B98,Grunddata!$C$3:$C$49,0),0)*(IF(Odlingsplan!$F98=0,(Odlingsplan!$H98/1000*Odlingsplan!$C98),(Odlingsplan!H98/Odlingsplan!D98*Odlingsplan!F98)))</f>
        <v>#N/A</v>
      </c>
    </row>
    <row r="99" spans="1:17" x14ac:dyDescent="0.3">
      <c r="A99" t="e" cm="1">
        <f t="array" ref="A99">(INDEX(Kvävenedfall!C$5:C$296,MATCH(Odlingsplan!$B$7,Kvävenedfall!B$5:B$296,0),0))*Odlingsplan!C99/10</f>
        <v>#N/A</v>
      </c>
      <c r="B99" cm="1">
        <f t="array" ref="B99">(INDEX(Grunddata!$P$3:$P$87,MATCH(Odlingsplan!L99,Grunddata!$O$3:$O$87,0),0))*Odlingsplan!M99</f>
        <v>0</v>
      </c>
      <c r="C99" cm="1">
        <f t="array" ref="C99">(INDEX(Grunddata!$Q$3:$Q$87,MATCH(Odlingsplan!L99,Grunddata!$O$3:$O$87,0),0))*Odlingsplan!M99</f>
        <v>0</v>
      </c>
      <c r="D99" cm="1">
        <f t="array" ref="D99">(INDEX(Grunddata!$R$3:$R$87,MATCH(Odlingsplan!L99,Grunddata!$O$3:$O$87,0),0))*Odlingsplan!M99</f>
        <v>0</v>
      </c>
      <c r="E99" cm="1">
        <f t="array" ref="E99">(INDEX(Grunddata!$P$3:$P$87,MATCH(Odlingsplan!N99,Grunddata!$O$3:$O$87,0),0))*Odlingsplan!O99</f>
        <v>0</v>
      </c>
      <c r="F99" cm="1">
        <f t="array" ref="F99">(INDEX(Grunddata!$Q$3:$Q$87,MATCH(Odlingsplan!N99,Grunddata!$O$3:$O$87,0),0))*Odlingsplan!O99</f>
        <v>0</v>
      </c>
      <c r="G99" cm="1">
        <f t="array" ref="G99">(INDEX(Grunddata!$R$3:$R$87,MATCH(Odlingsplan!N99,Grunddata!$O$3:$O$87,0),0))*Odlingsplan!O99</f>
        <v>0</v>
      </c>
      <c r="H99" cm="1">
        <f t="array" ref="H99">(INDEX(Grunddata!$P$3:$P$87,MATCH(Odlingsplan!P99,Grunddata!$O$3:$O$87,0),0))*Odlingsplan!Q99</f>
        <v>0</v>
      </c>
      <c r="I99" cm="1">
        <f t="array" ref="I99">(INDEX(Grunddata!$Q$3:$Q$87,MATCH(Odlingsplan!P99,Grunddata!$O$3:$O$87,0),0))*Odlingsplan!Q99</f>
        <v>0</v>
      </c>
      <c r="J99" cm="1">
        <f t="array" ref="J99">(INDEX(Grunddata!$R$3:$R$87,MATCH(Odlingsplan!P99,Grunddata!$O$3:$O$87,0),0))*Odlingsplan!Q99</f>
        <v>0</v>
      </c>
      <c r="L99" s="15" t="e" cm="1">
        <f t="array" ref="L99">INDEX(Grunddata!$F$3:$F$49,MATCH(Odlingsplan!$B99,Grunddata!$C$3:$C$49,0),0)*(IF(Odlingsplan!$F99=0,(Odlingsplan!$D99/1000*Odlingsplan!$C99),Odlingsplan!$F99))</f>
        <v>#N/A</v>
      </c>
      <c r="M99" s="15" t="e" cm="1">
        <f t="array" ref="M99">INDEX(Grunddata!$G$3:$G$49,MATCH(Odlingsplan!$B99,Grunddata!$C$3:$C$49,0),0)*(IF(Odlingsplan!$F99=0,(Odlingsplan!$D99/1000*Odlingsplan!$C99),Odlingsplan!$F99))</f>
        <v>#N/A</v>
      </c>
      <c r="N99" s="15" t="e" cm="1">
        <f t="array" ref="N99">INDEX(Grunddata!$H$3:$H$49,MATCH(Odlingsplan!$B99,Grunddata!$C$3:$C$49,0),0)*(IF(Odlingsplan!$F99=0,(Odlingsplan!$D99/1000*Odlingsplan!$C99),Odlingsplan!$F99))</f>
        <v>#N/A</v>
      </c>
      <c r="O99" s="15" t="e" cm="1">
        <f t="array" ref="O99">INDEX(Grunddata!$I$3:$I$49,MATCH(Odlingsplan!$B99,Grunddata!$C$3:$C$49,0),0)*(IF(Odlingsplan!$F99=0,(Odlingsplan!$H99/1000*Odlingsplan!$C99),(Odlingsplan!H99/Odlingsplan!D99*Odlingsplan!F99)))</f>
        <v>#N/A</v>
      </c>
      <c r="P99" s="15" t="e" cm="1">
        <f t="array" ref="P99">INDEX(Grunddata!$J$3:$J$49,MATCH(Odlingsplan!$B99,Grunddata!$C$3:$C$49,0),0)*(IF(Odlingsplan!$F99=0,(Odlingsplan!$H99/1000*Odlingsplan!$C99),(Odlingsplan!H99/Odlingsplan!D99*Odlingsplan!F99)))</f>
        <v>#N/A</v>
      </c>
      <c r="Q99" s="15" t="e" cm="1">
        <f t="array" ref="Q99">INDEX(Grunddata!$K$3:$K$49,MATCH(Odlingsplan!$B99,Grunddata!$C$3:$C$49,0),0)*(IF(Odlingsplan!$F99=0,(Odlingsplan!$H99/1000*Odlingsplan!$C99),(Odlingsplan!H99/Odlingsplan!D99*Odlingsplan!F99)))</f>
        <v>#N/A</v>
      </c>
    </row>
    <row r="100" spans="1:17" x14ac:dyDescent="0.3">
      <c r="A100" t="e" cm="1">
        <f t="array" ref="A100">(INDEX(Kvävenedfall!C$5:C$296,MATCH(Odlingsplan!$B$7,Kvävenedfall!B$5:B$296,0),0))*Odlingsplan!C100/10</f>
        <v>#N/A</v>
      </c>
      <c r="B100" cm="1">
        <f t="array" ref="B100">(INDEX(Grunddata!$P$3:$P$87,MATCH(Odlingsplan!L100,Grunddata!$O$3:$O$87,0),0))*Odlingsplan!M100</f>
        <v>0</v>
      </c>
      <c r="C100" cm="1">
        <f t="array" ref="C100">(INDEX(Grunddata!$Q$3:$Q$87,MATCH(Odlingsplan!L100,Grunddata!$O$3:$O$87,0),0))*Odlingsplan!M100</f>
        <v>0</v>
      </c>
      <c r="D100" cm="1">
        <f t="array" ref="D100">(INDEX(Grunddata!$R$3:$R$87,MATCH(Odlingsplan!L100,Grunddata!$O$3:$O$87,0),0))*Odlingsplan!M100</f>
        <v>0</v>
      </c>
      <c r="E100" cm="1">
        <f t="array" ref="E100">(INDEX(Grunddata!$P$3:$P$87,MATCH(Odlingsplan!N100,Grunddata!$O$3:$O$87,0),0))*Odlingsplan!O100</f>
        <v>0</v>
      </c>
      <c r="F100" cm="1">
        <f t="array" ref="F100">(INDEX(Grunddata!$Q$3:$Q$87,MATCH(Odlingsplan!N100,Grunddata!$O$3:$O$87,0),0))*Odlingsplan!O100</f>
        <v>0</v>
      </c>
      <c r="G100" cm="1">
        <f t="array" ref="G100">(INDEX(Grunddata!$R$3:$R$87,MATCH(Odlingsplan!N100,Grunddata!$O$3:$O$87,0),0))*Odlingsplan!O100</f>
        <v>0</v>
      </c>
      <c r="H100" cm="1">
        <f t="array" ref="H100">(INDEX(Grunddata!$P$3:$P$87,MATCH(Odlingsplan!P100,Grunddata!$O$3:$O$87,0),0))*Odlingsplan!Q100</f>
        <v>0</v>
      </c>
      <c r="I100" cm="1">
        <f t="array" ref="I100">(INDEX(Grunddata!$Q$3:$Q$87,MATCH(Odlingsplan!P100,Grunddata!$O$3:$O$87,0),0))*Odlingsplan!Q100</f>
        <v>0</v>
      </c>
      <c r="J100" cm="1">
        <f t="array" ref="J100">(INDEX(Grunddata!$R$3:$R$87,MATCH(Odlingsplan!P100,Grunddata!$O$3:$O$87,0),0))*Odlingsplan!Q100</f>
        <v>0</v>
      </c>
      <c r="L100" s="15" t="e" cm="1">
        <f t="array" ref="L100">INDEX(Grunddata!$F$3:$F$49,MATCH(Odlingsplan!$B100,Grunddata!$C$3:$C$49,0),0)*(IF(Odlingsplan!$F100=0,(Odlingsplan!$D100/1000*Odlingsplan!$C100),Odlingsplan!$F100))</f>
        <v>#N/A</v>
      </c>
      <c r="M100" s="15" t="e" cm="1">
        <f t="array" ref="M100">INDEX(Grunddata!$G$3:$G$49,MATCH(Odlingsplan!$B100,Grunddata!$C$3:$C$49,0),0)*(IF(Odlingsplan!$F100=0,(Odlingsplan!$D100/1000*Odlingsplan!$C100),Odlingsplan!$F100))</f>
        <v>#N/A</v>
      </c>
      <c r="N100" s="15" t="e" cm="1">
        <f t="array" ref="N100">INDEX(Grunddata!$H$3:$H$49,MATCH(Odlingsplan!$B100,Grunddata!$C$3:$C$49,0),0)*(IF(Odlingsplan!$F100=0,(Odlingsplan!$D100/1000*Odlingsplan!$C100),Odlingsplan!$F100))</f>
        <v>#N/A</v>
      </c>
      <c r="O100" s="15" t="e" cm="1">
        <f t="array" ref="O100">INDEX(Grunddata!$I$3:$I$49,MATCH(Odlingsplan!$B100,Grunddata!$C$3:$C$49,0),0)*(IF(Odlingsplan!$F100=0,(Odlingsplan!$H100/1000*Odlingsplan!$C100),(Odlingsplan!H100/Odlingsplan!D100*Odlingsplan!F100)))</f>
        <v>#N/A</v>
      </c>
      <c r="P100" s="15" t="e" cm="1">
        <f t="array" ref="P100">INDEX(Grunddata!$J$3:$J$49,MATCH(Odlingsplan!$B100,Grunddata!$C$3:$C$49,0),0)*(IF(Odlingsplan!$F100=0,(Odlingsplan!$H100/1000*Odlingsplan!$C100),(Odlingsplan!H100/Odlingsplan!D100*Odlingsplan!F100)))</f>
        <v>#N/A</v>
      </c>
      <c r="Q100" s="15" t="e" cm="1">
        <f t="array" ref="Q100">INDEX(Grunddata!$K$3:$K$49,MATCH(Odlingsplan!$B100,Grunddata!$C$3:$C$49,0),0)*(IF(Odlingsplan!$F100=0,(Odlingsplan!$H100/1000*Odlingsplan!$C100),(Odlingsplan!H100/Odlingsplan!D100*Odlingsplan!F100)))</f>
        <v>#N/A</v>
      </c>
    </row>
    <row r="101" spans="1:17" x14ac:dyDescent="0.3">
      <c r="A101" t="e" cm="1">
        <f t="array" ref="A101">(INDEX(Kvävenedfall!C$5:C$296,MATCH(Odlingsplan!$B$7,Kvävenedfall!B$5:B$296,0),0))*Odlingsplan!C101/10</f>
        <v>#N/A</v>
      </c>
      <c r="B101" cm="1">
        <f t="array" ref="B101">(INDEX(Grunddata!$P$3:$P$87,MATCH(Odlingsplan!L101,Grunddata!$O$3:$O$87,0),0))*Odlingsplan!M101</f>
        <v>0</v>
      </c>
      <c r="C101" cm="1">
        <f t="array" ref="C101">(INDEX(Grunddata!$Q$3:$Q$87,MATCH(Odlingsplan!L101,Grunddata!$O$3:$O$87,0),0))*Odlingsplan!M101</f>
        <v>0</v>
      </c>
      <c r="D101" cm="1">
        <f t="array" ref="D101">(INDEX(Grunddata!$R$3:$R$87,MATCH(Odlingsplan!L101,Grunddata!$O$3:$O$87,0),0))*Odlingsplan!M101</f>
        <v>0</v>
      </c>
      <c r="E101" cm="1">
        <f t="array" ref="E101">(INDEX(Grunddata!$P$3:$P$87,MATCH(Odlingsplan!N101,Grunddata!$O$3:$O$87,0),0))*Odlingsplan!O101</f>
        <v>0</v>
      </c>
      <c r="F101" cm="1">
        <f t="array" ref="F101">(INDEX(Grunddata!$Q$3:$Q$87,MATCH(Odlingsplan!N101,Grunddata!$O$3:$O$87,0),0))*Odlingsplan!O101</f>
        <v>0</v>
      </c>
      <c r="G101" cm="1">
        <f t="array" ref="G101">(INDEX(Grunddata!$R$3:$R$87,MATCH(Odlingsplan!N101,Grunddata!$O$3:$O$87,0),0))*Odlingsplan!O101</f>
        <v>0</v>
      </c>
      <c r="H101" cm="1">
        <f t="array" ref="H101">(INDEX(Grunddata!$P$3:$P$87,MATCH(Odlingsplan!P101,Grunddata!$O$3:$O$87,0),0))*Odlingsplan!Q101</f>
        <v>0</v>
      </c>
      <c r="I101" cm="1">
        <f t="array" ref="I101">(INDEX(Grunddata!$Q$3:$Q$87,MATCH(Odlingsplan!P101,Grunddata!$O$3:$O$87,0),0))*Odlingsplan!Q101</f>
        <v>0</v>
      </c>
      <c r="J101" cm="1">
        <f t="array" ref="J101">(INDEX(Grunddata!$R$3:$R$87,MATCH(Odlingsplan!P101,Grunddata!$O$3:$O$87,0),0))*Odlingsplan!Q101</f>
        <v>0</v>
      </c>
      <c r="L101" s="15" t="e" cm="1">
        <f t="array" ref="L101">INDEX(Grunddata!$F$3:$F$49,MATCH(Odlingsplan!$B101,Grunddata!$C$3:$C$49,0),0)*(IF(Odlingsplan!$F101=0,(Odlingsplan!$D101/1000*Odlingsplan!$C101),Odlingsplan!$F101))</f>
        <v>#N/A</v>
      </c>
      <c r="M101" s="15" t="e" cm="1">
        <f t="array" ref="M101">INDEX(Grunddata!$G$3:$G$49,MATCH(Odlingsplan!$B101,Grunddata!$C$3:$C$49,0),0)*(IF(Odlingsplan!$F101=0,(Odlingsplan!$D101/1000*Odlingsplan!$C101),Odlingsplan!$F101))</f>
        <v>#N/A</v>
      </c>
      <c r="N101" s="15" t="e" cm="1">
        <f t="array" ref="N101">INDEX(Grunddata!$H$3:$H$49,MATCH(Odlingsplan!$B101,Grunddata!$C$3:$C$49,0),0)*(IF(Odlingsplan!$F101=0,(Odlingsplan!$D101/1000*Odlingsplan!$C101),Odlingsplan!$F101))</f>
        <v>#N/A</v>
      </c>
      <c r="O101" s="15" t="e" cm="1">
        <f t="array" ref="O101">INDEX(Grunddata!$I$3:$I$49,MATCH(Odlingsplan!$B101,Grunddata!$C$3:$C$49,0),0)*(IF(Odlingsplan!$F101=0,(Odlingsplan!$H101/1000*Odlingsplan!$C101),(Odlingsplan!H101/Odlingsplan!D101*Odlingsplan!F101)))</f>
        <v>#N/A</v>
      </c>
      <c r="P101" s="15" t="e" cm="1">
        <f t="array" ref="P101">INDEX(Grunddata!$J$3:$J$49,MATCH(Odlingsplan!$B101,Grunddata!$C$3:$C$49,0),0)*(IF(Odlingsplan!$F101=0,(Odlingsplan!$H101/1000*Odlingsplan!$C101),(Odlingsplan!H101/Odlingsplan!D101*Odlingsplan!F101)))</f>
        <v>#N/A</v>
      </c>
      <c r="Q101" s="15" t="e" cm="1">
        <f t="array" ref="Q101">INDEX(Grunddata!$K$3:$K$49,MATCH(Odlingsplan!$B101,Grunddata!$C$3:$C$49,0),0)*(IF(Odlingsplan!$F101=0,(Odlingsplan!$H101/1000*Odlingsplan!$C101),(Odlingsplan!H101/Odlingsplan!D101*Odlingsplan!F101)))</f>
        <v>#N/A</v>
      </c>
    </row>
    <row r="102" spans="1:17" x14ac:dyDescent="0.3">
      <c r="A102" t="e" cm="1">
        <f t="array" ref="A102">(INDEX(Kvävenedfall!C$5:C$296,MATCH(Odlingsplan!$B$7,Kvävenedfall!B$5:B$296,0),0))*Odlingsplan!C102/10</f>
        <v>#N/A</v>
      </c>
      <c r="B102" cm="1">
        <f t="array" ref="B102">(INDEX(Grunddata!$P$3:$P$87,MATCH(Odlingsplan!L102,Grunddata!$O$3:$O$87,0),0))*Odlingsplan!M102</f>
        <v>0</v>
      </c>
      <c r="C102" cm="1">
        <f t="array" ref="C102">(INDEX(Grunddata!$Q$3:$Q$87,MATCH(Odlingsplan!L102,Grunddata!$O$3:$O$87,0),0))*Odlingsplan!M102</f>
        <v>0</v>
      </c>
      <c r="D102" cm="1">
        <f t="array" ref="D102">(INDEX(Grunddata!$R$3:$R$87,MATCH(Odlingsplan!L102,Grunddata!$O$3:$O$87,0),0))*Odlingsplan!M102</f>
        <v>0</v>
      </c>
      <c r="E102" cm="1">
        <f t="array" ref="E102">(INDEX(Grunddata!$P$3:$P$87,MATCH(Odlingsplan!N102,Grunddata!$O$3:$O$87,0),0))*Odlingsplan!O102</f>
        <v>0</v>
      </c>
      <c r="F102" cm="1">
        <f t="array" ref="F102">(INDEX(Grunddata!$Q$3:$Q$87,MATCH(Odlingsplan!N102,Grunddata!$O$3:$O$87,0),0))*Odlingsplan!O102</f>
        <v>0</v>
      </c>
      <c r="G102" cm="1">
        <f t="array" ref="G102">(INDEX(Grunddata!$R$3:$R$87,MATCH(Odlingsplan!N102,Grunddata!$O$3:$O$87,0),0))*Odlingsplan!O102</f>
        <v>0</v>
      </c>
      <c r="H102" cm="1">
        <f t="array" ref="H102">(INDEX(Grunddata!$P$3:$P$87,MATCH(Odlingsplan!P102,Grunddata!$O$3:$O$87,0),0))*Odlingsplan!Q102</f>
        <v>0</v>
      </c>
      <c r="I102" cm="1">
        <f t="array" ref="I102">(INDEX(Grunddata!$Q$3:$Q$87,MATCH(Odlingsplan!P102,Grunddata!$O$3:$O$87,0),0))*Odlingsplan!Q102</f>
        <v>0</v>
      </c>
      <c r="J102" cm="1">
        <f t="array" ref="J102">(INDEX(Grunddata!$R$3:$R$87,MATCH(Odlingsplan!P102,Grunddata!$O$3:$O$87,0),0))*Odlingsplan!Q102</f>
        <v>0</v>
      </c>
      <c r="L102" s="15" t="e" cm="1">
        <f t="array" ref="L102">INDEX(Grunddata!$F$3:$F$49,MATCH(Odlingsplan!$B102,Grunddata!$C$3:$C$49,0),0)*(IF(Odlingsplan!$F102=0,(Odlingsplan!$D102/1000*Odlingsplan!$C102),Odlingsplan!$F102))</f>
        <v>#N/A</v>
      </c>
      <c r="M102" s="15" t="e" cm="1">
        <f t="array" ref="M102">INDEX(Grunddata!$G$3:$G$49,MATCH(Odlingsplan!$B102,Grunddata!$C$3:$C$49,0),0)*(IF(Odlingsplan!$F102=0,(Odlingsplan!$D102/1000*Odlingsplan!$C102),Odlingsplan!$F102))</f>
        <v>#N/A</v>
      </c>
      <c r="N102" s="15" t="e" cm="1">
        <f t="array" ref="N102">INDEX(Grunddata!$H$3:$H$49,MATCH(Odlingsplan!$B102,Grunddata!$C$3:$C$49,0),0)*(IF(Odlingsplan!$F102=0,(Odlingsplan!$D102/1000*Odlingsplan!$C102),Odlingsplan!$F102))</f>
        <v>#N/A</v>
      </c>
      <c r="O102" s="15" t="e" cm="1">
        <f t="array" ref="O102">INDEX(Grunddata!$I$3:$I$49,MATCH(Odlingsplan!$B102,Grunddata!$C$3:$C$49,0),0)*(IF(Odlingsplan!$F102=0,(Odlingsplan!$H102/1000*Odlingsplan!$C102),(Odlingsplan!H102/Odlingsplan!D102*Odlingsplan!F102)))</f>
        <v>#N/A</v>
      </c>
      <c r="P102" s="15" t="e" cm="1">
        <f t="array" ref="P102">INDEX(Grunddata!$J$3:$J$49,MATCH(Odlingsplan!$B102,Grunddata!$C$3:$C$49,0),0)*(IF(Odlingsplan!$F102=0,(Odlingsplan!$H102/1000*Odlingsplan!$C102),(Odlingsplan!H102/Odlingsplan!D102*Odlingsplan!F102)))</f>
        <v>#N/A</v>
      </c>
      <c r="Q102" s="15" t="e" cm="1">
        <f t="array" ref="Q102">INDEX(Grunddata!$K$3:$K$49,MATCH(Odlingsplan!$B102,Grunddata!$C$3:$C$49,0),0)*(IF(Odlingsplan!$F102=0,(Odlingsplan!$H102/1000*Odlingsplan!$C102),(Odlingsplan!H102/Odlingsplan!D102*Odlingsplan!F102)))</f>
        <v>#N/A</v>
      </c>
    </row>
    <row r="103" spans="1:17" x14ac:dyDescent="0.3">
      <c r="A103" t="e" cm="1">
        <f t="array" ref="A103">(INDEX(Kvävenedfall!C$5:C$296,MATCH(Odlingsplan!$B$7,Kvävenedfall!B$5:B$296,0),0))*Odlingsplan!C103/10</f>
        <v>#N/A</v>
      </c>
      <c r="B103" cm="1">
        <f t="array" ref="B103">(INDEX(Grunddata!$P$3:$P$87,MATCH(Odlingsplan!L103,Grunddata!$O$3:$O$87,0),0))*Odlingsplan!M103</f>
        <v>0</v>
      </c>
      <c r="C103" cm="1">
        <f t="array" ref="C103">(INDEX(Grunddata!$Q$3:$Q$87,MATCH(Odlingsplan!L103,Grunddata!$O$3:$O$87,0),0))*Odlingsplan!M103</f>
        <v>0</v>
      </c>
      <c r="D103" cm="1">
        <f t="array" ref="D103">(INDEX(Grunddata!$R$3:$R$87,MATCH(Odlingsplan!L103,Grunddata!$O$3:$O$87,0),0))*Odlingsplan!M103</f>
        <v>0</v>
      </c>
      <c r="E103" cm="1">
        <f t="array" ref="E103">(INDEX(Grunddata!$P$3:$P$87,MATCH(Odlingsplan!N103,Grunddata!$O$3:$O$87,0),0))*Odlingsplan!O103</f>
        <v>0</v>
      </c>
      <c r="F103" cm="1">
        <f t="array" ref="F103">(INDEX(Grunddata!$Q$3:$Q$87,MATCH(Odlingsplan!N103,Grunddata!$O$3:$O$87,0),0))*Odlingsplan!O103</f>
        <v>0</v>
      </c>
      <c r="G103" cm="1">
        <f t="array" ref="G103">(INDEX(Grunddata!$R$3:$R$87,MATCH(Odlingsplan!N103,Grunddata!$O$3:$O$87,0),0))*Odlingsplan!O103</f>
        <v>0</v>
      </c>
      <c r="H103" cm="1">
        <f t="array" ref="H103">(INDEX(Grunddata!$P$3:$P$87,MATCH(Odlingsplan!P103,Grunddata!$O$3:$O$87,0),0))*Odlingsplan!Q103</f>
        <v>0</v>
      </c>
      <c r="I103" cm="1">
        <f t="array" ref="I103">(INDEX(Grunddata!$Q$3:$Q$87,MATCH(Odlingsplan!P103,Grunddata!$O$3:$O$87,0),0))*Odlingsplan!Q103</f>
        <v>0</v>
      </c>
      <c r="J103" cm="1">
        <f t="array" ref="J103">(INDEX(Grunddata!$R$3:$R$87,MATCH(Odlingsplan!P103,Grunddata!$O$3:$O$87,0),0))*Odlingsplan!Q103</f>
        <v>0</v>
      </c>
      <c r="L103" s="15" t="e" cm="1">
        <f t="array" ref="L103">INDEX(Grunddata!$F$3:$F$49,MATCH(Odlingsplan!$B103,Grunddata!$C$3:$C$49,0),0)*(IF(Odlingsplan!$F103=0,(Odlingsplan!$D103/1000*Odlingsplan!$C103),Odlingsplan!$F103))</f>
        <v>#N/A</v>
      </c>
      <c r="M103" s="15" t="e" cm="1">
        <f t="array" ref="M103">INDEX(Grunddata!$G$3:$G$49,MATCH(Odlingsplan!$B103,Grunddata!$C$3:$C$49,0),0)*(IF(Odlingsplan!$F103=0,(Odlingsplan!$D103/1000*Odlingsplan!$C103),Odlingsplan!$F103))</f>
        <v>#N/A</v>
      </c>
      <c r="N103" s="15" t="e" cm="1">
        <f t="array" ref="N103">INDEX(Grunddata!$H$3:$H$49,MATCH(Odlingsplan!$B103,Grunddata!$C$3:$C$49,0),0)*(IF(Odlingsplan!$F103=0,(Odlingsplan!$D103/1000*Odlingsplan!$C103),Odlingsplan!$F103))</f>
        <v>#N/A</v>
      </c>
      <c r="O103" s="15" t="e" cm="1">
        <f t="array" ref="O103">INDEX(Grunddata!$I$3:$I$49,MATCH(Odlingsplan!$B103,Grunddata!$C$3:$C$49,0),0)*(IF(Odlingsplan!$F103=0,(Odlingsplan!$H103/1000*Odlingsplan!$C103),(Odlingsplan!H103/Odlingsplan!D103*Odlingsplan!F103)))</f>
        <v>#N/A</v>
      </c>
      <c r="P103" s="15" t="e" cm="1">
        <f t="array" ref="P103">INDEX(Grunddata!$J$3:$J$49,MATCH(Odlingsplan!$B103,Grunddata!$C$3:$C$49,0),0)*(IF(Odlingsplan!$F103=0,(Odlingsplan!$H103/1000*Odlingsplan!$C103),(Odlingsplan!H103/Odlingsplan!D103*Odlingsplan!F103)))</f>
        <v>#N/A</v>
      </c>
      <c r="Q103" s="15" t="e" cm="1">
        <f t="array" ref="Q103">INDEX(Grunddata!$K$3:$K$49,MATCH(Odlingsplan!$B103,Grunddata!$C$3:$C$49,0),0)*(IF(Odlingsplan!$F103=0,(Odlingsplan!$H103/1000*Odlingsplan!$C103),(Odlingsplan!H103/Odlingsplan!D103*Odlingsplan!F103)))</f>
        <v>#N/A</v>
      </c>
    </row>
    <row r="104" spans="1:17" x14ac:dyDescent="0.3">
      <c r="A104" t="e" cm="1">
        <f t="array" ref="A104">(INDEX(Kvävenedfall!C$5:C$296,MATCH(Odlingsplan!$B$7,Kvävenedfall!B$5:B$296,0),0))*Odlingsplan!C104/10</f>
        <v>#N/A</v>
      </c>
      <c r="B104" cm="1">
        <f t="array" ref="B104">(INDEX(Grunddata!$P$3:$P$87,MATCH(Odlingsplan!L104,Grunddata!$O$3:$O$87,0),0))*Odlingsplan!M104</f>
        <v>0</v>
      </c>
      <c r="C104" cm="1">
        <f t="array" ref="C104">(INDEX(Grunddata!$Q$3:$Q$87,MATCH(Odlingsplan!L104,Grunddata!$O$3:$O$87,0),0))*Odlingsplan!M104</f>
        <v>0</v>
      </c>
      <c r="D104" cm="1">
        <f t="array" ref="D104">(INDEX(Grunddata!$R$3:$R$87,MATCH(Odlingsplan!L104,Grunddata!$O$3:$O$87,0),0))*Odlingsplan!M104</f>
        <v>0</v>
      </c>
      <c r="E104" cm="1">
        <f t="array" ref="E104">(INDEX(Grunddata!$P$3:$P$87,MATCH(Odlingsplan!N104,Grunddata!$O$3:$O$87,0),0))*Odlingsplan!O104</f>
        <v>0</v>
      </c>
      <c r="F104" cm="1">
        <f t="array" ref="F104">(INDEX(Grunddata!$Q$3:$Q$87,MATCH(Odlingsplan!N104,Grunddata!$O$3:$O$87,0),0))*Odlingsplan!O104</f>
        <v>0</v>
      </c>
      <c r="G104" cm="1">
        <f t="array" ref="G104">(INDEX(Grunddata!$R$3:$R$87,MATCH(Odlingsplan!N104,Grunddata!$O$3:$O$87,0),0))*Odlingsplan!O104</f>
        <v>0</v>
      </c>
      <c r="H104" cm="1">
        <f t="array" ref="H104">(INDEX(Grunddata!$P$3:$P$87,MATCH(Odlingsplan!P104,Grunddata!$O$3:$O$87,0),0))*Odlingsplan!Q104</f>
        <v>0</v>
      </c>
      <c r="I104" cm="1">
        <f t="array" ref="I104">(INDEX(Grunddata!$Q$3:$Q$87,MATCH(Odlingsplan!P104,Grunddata!$O$3:$O$87,0),0))*Odlingsplan!Q104</f>
        <v>0</v>
      </c>
      <c r="J104" cm="1">
        <f t="array" ref="J104">(INDEX(Grunddata!$R$3:$R$87,MATCH(Odlingsplan!P104,Grunddata!$O$3:$O$87,0),0))*Odlingsplan!Q104</f>
        <v>0</v>
      </c>
      <c r="L104" s="15" t="e" cm="1">
        <f t="array" ref="L104">INDEX(Grunddata!$F$3:$F$49,MATCH(Odlingsplan!$B104,Grunddata!$C$3:$C$49,0),0)*(IF(Odlingsplan!$F104=0,(Odlingsplan!$D104/1000*Odlingsplan!$C104),Odlingsplan!$F104))</f>
        <v>#N/A</v>
      </c>
      <c r="M104" s="15" t="e" cm="1">
        <f t="array" ref="M104">INDEX(Grunddata!$G$3:$G$49,MATCH(Odlingsplan!$B104,Grunddata!$C$3:$C$49,0),0)*(IF(Odlingsplan!$F104=0,(Odlingsplan!$D104/1000*Odlingsplan!$C104),Odlingsplan!$F104))</f>
        <v>#N/A</v>
      </c>
      <c r="N104" s="15" t="e" cm="1">
        <f t="array" ref="N104">INDEX(Grunddata!$H$3:$H$49,MATCH(Odlingsplan!$B104,Grunddata!$C$3:$C$49,0),0)*(IF(Odlingsplan!$F104=0,(Odlingsplan!$D104/1000*Odlingsplan!$C104),Odlingsplan!$F104))</f>
        <v>#N/A</v>
      </c>
      <c r="O104" s="15" t="e" cm="1">
        <f t="array" ref="O104">INDEX(Grunddata!$I$3:$I$49,MATCH(Odlingsplan!$B104,Grunddata!$C$3:$C$49,0),0)*(IF(Odlingsplan!$F104=0,(Odlingsplan!$H104/1000*Odlingsplan!$C104),(Odlingsplan!H104/Odlingsplan!D104*Odlingsplan!F104)))</f>
        <v>#N/A</v>
      </c>
      <c r="P104" s="15" t="e" cm="1">
        <f t="array" ref="P104">INDEX(Grunddata!$J$3:$J$49,MATCH(Odlingsplan!$B104,Grunddata!$C$3:$C$49,0),0)*(IF(Odlingsplan!$F104=0,(Odlingsplan!$H104/1000*Odlingsplan!$C104),(Odlingsplan!H104/Odlingsplan!D104*Odlingsplan!F104)))</f>
        <v>#N/A</v>
      </c>
      <c r="Q104" s="15" t="e" cm="1">
        <f t="array" ref="Q104">INDEX(Grunddata!$K$3:$K$49,MATCH(Odlingsplan!$B104,Grunddata!$C$3:$C$49,0),0)*(IF(Odlingsplan!$F104=0,(Odlingsplan!$H104/1000*Odlingsplan!$C104),(Odlingsplan!H104/Odlingsplan!D104*Odlingsplan!F104)))</f>
        <v>#N/A</v>
      </c>
    </row>
    <row r="105" spans="1:17" x14ac:dyDescent="0.3">
      <c r="A105" t="e" cm="1">
        <f t="array" ref="A105">(INDEX(Kvävenedfall!C$5:C$296,MATCH(Odlingsplan!$B$7,Kvävenedfall!B$5:B$296,0),0))*Odlingsplan!C105/10</f>
        <v>#N/A</v>
      </c>
      <c r="B105" cm="1">
        <f t="array" ref="B105">(INDEX(Grunddata!$P$3:$P$87,MATCH(Odlingsplan!L105,Grunddata!$O$3:$O$87,0),0))*Odlingsplan!M105</f>
        <v>0</v>
      </c>
      <c r="C105" cm="1">
        <f t="array" ref="C105">(INDEX(Grunddata!$Q$3:$Q$87,MATCH(Odlingsplan!L105,Grunddata!$O$3:$O$87,0),0))*Odlingsplan!M105</f>
        <v>0</v>
      </c>
      <c r="D105" cm="1">
        <f t="array" ref="D105">(INDEX(Grunddata!$R$3:$R$87,MATCH(Odlingsplan!L105,Grunddata!$O$3:$O$87,0),0))*Odlingsplan!M105</f>
        <v>0</v>
      </c>
      <c r="E105" cm="1">
        <f t="array" ref="E105">(INDEX(Grunddata!$P$3:$P$87,MATCH(Odlingsplan!N105,Grunddata!$O$3:$O$87,0),0))*Odlingsplan!O105</f>
        <v>0</v>
      </c>
      <c r="F105" cm="1">
        <f t="array" ref="F105">(INDEX(Grunddata!$Q$3:$Q$87,MATCH(Odlingsplan!N105,Grunddata!$O$3:$O$87,0),0))*Odlingsplan!O105</f>
        <v>0</v>
      </c>
      <c r="G105" cm="1">
        <f t="array" ref="G105">(INDEX(Grunddata!$R$3:$R$87,MATCH(Odlingsplan!N105,Grunddata!$O$3:$O$87,0),0))*Odlingsplan!O105</f>
        <v>0</v>
      </c>
      <c r="H105" cm="1">
        <f t="array" ref="H105">(INDEX(Grunddata!$P$3:$P$87,MATCH(Odlingsplan!P105,Grunddata!$O$3:$O$87,0),0))*Odlingsplan!Q105</f>
        <v>0</v>
      </c>
      <c r="I105" cm="1">
        <f t="array" ref="I105">(INDEX(Grunddata!$Q$3:$Q$87,MATCH(Odlingsplan!P105,Grunddata!$O$3:$O$87,0),0))*Odlingsplan!Q105</f>
        <v>0</v>
      </c>
      <c r="J105" cm="1">
        <f t="array" ref="J105">(INDEX(Grunddata!$R$3:$R$87,MATCH(Odlingsplan!P105,Grunddata!$O$3:$O$87,0),0))*Odlingsplan!Q105</f>
        <v>0</v>
      </c>
      <c r="L105" s="15" t="e" cm="1">
        <f t="array" ref="L105">INDEX(Grunddata!$F$3:$F$49,MATCH(Odlingsplan!$B105,Grunddata!$C$3:$C$49,0),0)*(IF(Odlingsplan!$F105=0,(Odlingsplan!$D105/1000*Odlingsplan!$C105),Odlingsplan!$F105))</f>
        <v>#N/A</v>
      </c>
      <c r="M105" s="15" t="e" cm="1">
        <f t="array" ref="M105">INDEX(Grunddata!$G$3:$G$49,MATCH(Odlingsplan!$B105,Grunddata!$C$3:$C$49,0),0)*(IF(Odlingsplan!$F105=0,(Odlingsplan!$D105/1000*Odlingsplan!$C105),Odlingsplan!$F105))</f>
        <v>#N/A</v>
      </c>
      <c r="N105" s="15" t="e" cm="1">
        <f t="array" ref="N105">INDEX(Grunddata!$H$3:$H$49,MATCH(Odlingsplan!$B105,Grunddata!$C$3:$C$49,0),0)*(IF(Odlingsplan!$F105=0,(Odlingsplan!$D105/1000*Odlingsplan!$C105),Odlingsplan!$F105))</f>
        <v>#N/A</v>
      </c>
      <c r="O105" s="15" t="e" cm="1">
        <f t="array" ref="O105">INDEX(Grunddata!$I$3:$I$49,MATCH(Odlingsplan!$B105,Grunddata!$C$3:$C$49,0),0)*(IF(Odlingsplan!$F105=0,(Odlingsplan!$H105/1000*Odlingsplan!$C105),(Odlingsplan!H105/Odlingsplan!D105*Odlingsplan!F105)))</f>
        <v>#N/A</v>
      </c>
      <c r="P105" s="15" t="e" cm="1">
        <f t="array" ref="P105">INDEX(Grunddata!$J$3:$J$49,MATCH(Odlingsplan!$B105,Grunddata!$C$3:$C$49,0),0)*(IF(Odlingsplan!$F105=0,(Odlingsplan!$H105/1000*Odlingsplan!$C105),(Odlingsplan!H105/Odlingsplan!D105*Odlingsplan!F105)))</f>
        <v>#N/A</v>
      </c>
      <c r="Q105" s="15" t="e" cm="1">
        <f t="array" ref="Q105">INDEX(Grunddata!$K$3:$K$49,MATCH(Odlingsplan!$B105,Grunddata!$C$3:$C$49,0),0)*(IF(Odlingsplan!$F105=0,(Odlingsplan!$H105/1000*Odlingsplan!$C105),(Odlingsplan!H105/Odlingsplan!D105*Odlingsplan!F105)))</f>
        <v>#N/A</v>
      </c>
    </row>
    <row r="106" spans="1:17" x14ac:dyDescent="0.3">
      <c r="A106" t="e" cm="1">
        <f t="array" ref="A106">(INDEX(Kvävenedfall!C$5:C$296,MATCH(Odlingsplan!$B$7,Kvävenedfall!B$5:B$296,0),0))*Odlingsplan!C106/10</f>
        <v>#N/A</v>
      </c>
      <c r="B106" cm="1">
        <f t="array" ref="B106">(INDEX(Grunddata!$P$3:$P$87,MATCH(Odlingsplan!L106,Grunddata!$O$3:$O$87,0),0))*Odlingsplan!M106</f>
        <v>0</v>
      </c>
      <c r="C106" cm="1">
        <f t="array" ref="C106">(INDEX(Grunddata!$Q$3:$Q$87,MATCH(Odlingsplan!L106,Grunddata!$O$3:$O$87,0),0))*Odlingsplan!M106</f>
        <v>0</v>
      </c>
      <c r="D106" cm="1">
        <f t="array" ref="D106">(INDEX(Grunddata!$R$3:$R$87,MATCH(Odlingsplan!L106,Grunddata!$O$3:$O$87,0),0))*Odlingsplan!M106</f>
        <v>0</v>
      </c>
      <c r="E106" cm="1">
        <f t="array" ref="E106">(INDEX(Grunddata!$P$3:$P$87,MATCH(Odlingsplan!N106,Grunddata!$O$3:$O$87,0),0))*Odlingsplan!O106</f>
        <v>0</v>
      </c>
      <c r="F106" cm="1">
        <f t="array" ref="F106">(INDEX(Grunddata!$Q$3:$Q$87,MATCH(Odlingsplan!N106,Grunddata!$O$3:$O$87,0),0))*Odlingsplan!O106</f>
        <v>0</v>
      </c>
      <c r="G106" cm="1">
        <f t="array" ref="G106">(INDEX(Grunddata!$R$3:$R$87,MATCH(Odlingsplan!N106,Grunddata!$O$3:$O$87,0),0))*Odlingsplan!O106</f>
        <v>0</v>
      </c>
      <c r="H106" cm="1">
        <f t="array" ref="H106">(INDEX(Grunddata!$P$3:$P$87,MATCH(Odlingsplan!P106,Grunddata!$O$3:$O$87,0),0))*Odlingsplan!Q106</f>
        <v>0</v>
      </c>
      <c r="I106" cm="1">
        <f t="array" ref="I106">(INDEX(Grunddata!$Q$3:$Q$87,MATCH(Odlingsplan!P106,Grunddata!$O$3:$O$87,0),0))*Odlingsplan!Q106</f>
        <v>0</v>
      </c>
      <c r="J106" cm="1">
        <f t="array" ref="J106">(INDEX(Grunddata!$R$3:$R$87,MATCH(Odlingsplan!P106,Grunddata!$O$3:$O$87,0),0))*Odlingsplan!Q106</f>
        <v>0</v>
      </c>
      <c r="L106" s="15" t="e" cm="1">
        <f t="array" ref="L106">INDEX(Grunddata!$F$3:$F$49,MATCH(Odlingsplan!$B106,Grunddata!$C$3:$C$49,0),0)*(IF(Odlingsplan!$F106=0,(Odlingsplan!$D106/1000*Odlingsplan!$C106),Odlingsplan!$F106))</f>
        <v>#N/A</v>
      </c>
      <c r="M106" s="15" t="e" cm="1">
        <f t="array" ref="M106">INDEX(Grunddata!$G$3:$G$49,MATCH(Odlingsplan!$B106,Grunddata!$C$3:$C$49,0),0)*(IF(Odlingsplan!$F106=0,(Odlingsplan!$D106/1000*Odlingsplan!$C106),Odlingsplan!$F106))</f>
        <v>#N/A</v>
      </c>
      <c r="N106" s="15" t="e" cm="1">
        <f t="array" ref="N106">INDEX(Grunddata!$H$3:$H$49,MATCH(Odlingsplan!$B106,Grunddata!$C$3:$C$49,0),0)*(IF(Odlingsplan!$F106=0,(Odlingsplan!$D106/1000*Odlingsplan!$C106),Odlingsplan!$F106))</f>
        <v>#N/A</v>
      </c>
      <c r="O106" s="15" t="e" cm="1">
        <f t="array" ref="O106">INDEX(Grunddata!$I$3:$I$49,MATCH(Odlingsplan!$B106,Grunddata!$C$3:$C$49,0),0)*(IF(Odlingsplan!$F106=0,(Odlingsplan!$H106/1000*Odlingsplan!$C106),(Odlingsplan!H106/Odlingsplan!D106*Odlingsplan!F106)))</f>
        <v>#N/A</v>
      </c>
      <c r="P106" s="15" t="e" cm="1">
        <f t="array" ref="P106">INDEX(Grunddata!$J$3:$J$49,MATCH(Odlingsplan!$B106,Grunddata!$C$3:$C$49,0),0)*(IF(Odlingsplan!$F106=0,(Odlingsplan!$H106/1000*Odlingsplan!$C106),(Odlingsplan!H106/Odlingsplan!D106*Odlingsplan!F106)))</f>
        <v>#N/A</v>
      </c>
      <c r="Q106" s="15" t="e" cm="1">
        <f t="array" ref="Q106">INDEX(Grunddata!$K$3:$K$49,MATCH(Odlingsplan!$B106,Grunddata!$C$3:$C$49,0),0)*(IF(Odlingsplan!$F106=0,(Odlingsplan!$H106/1000*Odlingsplan!$C106),(Odlingsplan!H106/Odlingsplan!D106*Odlingsplan!F106)))</f>
        <v>#N/A</v>
      </c>
    </row>
    <row r="107" spans="1:17" x14ac:dyDescent="0.3">
      <c r="A107" t="e" cm="1">
        <f t="array" ref="A107">(INDEX(Kvävenedfall!C$5:C$296,MATCH(Odlingsplan!$B$7,Kvävenedfall!B$5:B$296,0),0))*Odlingsplan!C107/10</f>
        <v>#N/A</v>
      </c>
      <c r="B107" cm="1">
        <f t="array" ref="B107">(INDEX(Grunddata!$P$3:$P$87,MATCH(Odlingsplan!L107,Grunddata!$O$3:$O$87,0),0))*Odlingsplan!M107</f>
        <v>0</v>
      </c>
      <c r="C107" cm="1">
        <f t="array" ref="C107">(INDEX(Grunddata!$Q$3:$Q$87,MATCH(Odlingsplan!L107,Grunddata!$O$3:$O$87,0),0))*Odlingsplan!M107</f>
        <v>0</v>
      </c>
      <c r="D107" cm="1">
        <f t="array" ref="D107">(INDEX(Grunddata!$R$3:$R$87,MATCH(Odlingsplan!L107,Grunddata!$O$3:$O$87,0),0))*Odlingsplan!M107</f>
        <v>0</v>
      </c>
      <c r="E107" cm="1">
        <f t="array" ref="E107">(INDEX(Grunddata!$P$3:$P$87,MATCH(Odlingsplan!N107,Grunddata!$O$3:$O$87,0),0))*Odlingsplan!O107</f>
        <v>0</v>
      </c>
      <c r="F107" cm="1">
        <f t="array" ref="F107">(INDEX(Grunddata!$Q$3:$Q$87,MATCH(Odlingsplan!N107,Grunddata!$O$3:$O$87,0),0))*Odlingsplan!O107</f>
        <v>0</v>
      </c>
      <c r="G107" cm="1">
        <f t="array" ref="G107">(INDEX(Grunddata!$R$3:$R$87,MATCH(Odlingsplan!N107,Grunddata!$O$3:$O$87,0),0))*Odlingsplan!O107</f>
        <v>0</v>
      </c>
      <c r="H107" cm="1">
        <f t="array" ref="H107">(INDEX(Grunddata!$P$3:$P$87,MATCH(Odlingsplan!P107,Grunddata!$O$3:$O$87,0),0))*Odlingsplan!Q107</f>
        <v>0</v>
      </c>
      <c r="I107" cm="1">
        <f t="array" ref="I107">(INDEX(Grunddata!$Q$3:$Q$87,MATCH(Odlingsplan!P107,Grunddata!$O$3:$O$87,0),0))*Odlingsplan!Q107</f>
        <v>0</v>
      </c>
      <c r="J107" cm="1">
        <f t="array" ref="J107">(INDEX(Grunddata!$R$3:$R$87,MATCH(Odlingsplan!P107,Grunddata!$O$3:$O$87,0),0))*Odlingsplan!Q107</f>
        <v>0</v>
      </c>
      <c r="L107" s="15" t="e" cm="1">
        <f t="array" ref="L107">INDEX(Grunddata!$F$3:$F$49,MATCH(Odlingsplan!$B107,Grunddata!$C$3:$C$49,0),0)*(IF(Odlingsplan!$F107=0,(Odlingsplan!$D107/1000*Odlingsplan!$C107),Odlingsplan!$F107))</f>
        <v>#N/A</v>
      </c>
      <c r="M107" s="15" t="e" cm="1">
        <f t="array" ref="M107">INDEX(Grunddata!$G$3:$G$49,MATCH(Odlingsplan!$B107,Grunddata!$C$3:$C$49,0),0)*(IF(Odlingsplan!$F107=0,(Odlingsplan!$D107/1000*Odlingsplan!$C107),Odlingsplan!$F107))</f>
        <v>#N/A</v>
      </c>
      <c r="N107" s="15" t="e" cm="1">
        <f t="array" ref="N107">INDEX(Grunddata!$H$3:$H$49,MATCH(Odlingsplan!$B107,Grunddata!$C$3:$C$49,0),0)*(IF(Odlingsplan!$F107=0,(Odlingsplan!$D107/1000*Odlingsplan!$C107),Odlingsplan!$F107))</f>
        <v>#N/A</v>
      </c>
      <c r="O107" s="15" t="e" cm="1">
        <f t="array" ref="O107">INDEX(Grunddata!$I$3:$I$49,MATCH(Odlingsplan!$B107,Grunddata!$C$3:$C$49,0),0)*(IF(Odlingsplan!$F107=0,(Odlingsplan!$H107/1000*Odlingsplan!$C107),(Odlingsplan!H107/Odlingsplan!D107*Odlingsplan!F107)))</f>
        <v>#N/A</v>
      </c>
      <c r="P107" s="15" t="e" cm="1">
        <f t="array" ref="P107">INDEX(Grunddata!$J$3:$J$49,MATCH(Odlingsplan!$B107,Grunddata!$C$3:$C$49,0),0)*(IF(Odlingsplan!$F107=0,(Odlingsplan!$H107/1000*Odlingsplan!$C107),(Odlingsplan!H107/Odlingsplan!D107*Odlingsplan!F107)))</f>
        <v>#N/A</v>
      </c>
      <c r="Q107" s="15" t="e" cm="1">
        <f t="array" ref="Q107">INDEX(Grunddata!$K$3:$K$49,MATCH(Odlingsplan!$B107,Grunddata!$C$3:$C$49,0),0)*(IF(Odlingsplan!$F107=0,(Odlingsplan!$H107/1000*Odlingsplan!$C107),(Odlingsplan!H107/Odlingsplan!D107*Odlingsplan!F107)))</f>
        <v>#N/A</v>
      </c>
    </row>
    <row r="108" spans="1:17" x14ac:dyDescent="0.3">
      <c r="A108" t="e" cm="1">
        <f t="array" ref="A108">(INDEX(Kvävenedfall!C$5:C$296,MATCH(Odlingsplan!$B$7,Kvävenedfall!B$5:B$296,0),0))*Odlingsplan!C108/10</f>
        <v>#N/A</v>
      </c>
      <c r="B108" cm="1">
        <f t="array" ref="B108">(INDEX(Grunddata!$P$3:$P$87,MATCH(Odlingsplan!L108,Grunddata!$O$3:$O$87,0),0))*Odlingsplan!M108</f>
        <v>0</v>
      </c>
      <c r="C108" cm="1">
        <f t="array" ref="C108">(INDEX(Grunddata!$Q$3:$Q$87,MATCH(Odlingsplan!L108,Grunddata!$O$3:$O$87,0),0))*Odlingsplan!M108</f>
        <v>0</v>
      </c>
      <c r="D108" cm="1">
        <f t="array" ref="D108">(INDEX(Grunddata!$R$3:$R$87,MATCH(Odlingsplan!L108,Grunddata!$O$3:$O$87,0),0))*Odlingsplan!M108</f>
        <v>0</v>
      </c>
      <c r="E108" cm="1">
        <f t="array" ref="E108">(INDEX(Grunddata!$P$3:$P$87,MATCH(Odlingsplan!N108,Grunddata!$O$3:$O$87,0),0))*Odlingsplan!O108</f>
        <v>0</v>
      </c>
      <c r="F108" cm="1">
        <f t="array" ref="F108">(INDEX(Grunddata!$Q$3:$Q$87,MATCH(Odlingsplan!N108,Grunddata!$O$3:$O$87,0),0))*Odlingsplan!O108</f>
        <v>0</v>
      </c>
      <c r="G108" cm="1">
        <f t="array" ref="G108">(INDEX(Grunddata!$R$3:$R$87,MATCH(Odlingsplan!N108,Grunddata!$O$3:$O$87,0),0))*Odlingsplan!O108</f>
        <v>0</v>
      </c>
      <c r="H108" cm="1">
        <f t="array" ref="H108">(INDEX(Grunddata!$P$3:$P$87,MATCH(Odlingsplan!P108,Grunddata!$O$3:$O$87,0),0))*Odlingsplan!Q108</f>
        <v>0</v>
      </c>
      <c r="I108" cm="1">
        <f t="array" ref="I108">(INDEX(Grunddata!$Q$3:$Q$87,MATCH(Odlingsplan!P108,Grunddata!$O$3:$O$87,0),0))*Odlingsplan!Q108</f>
        <v>0</v>
      </c>
      <c r="J108" cm="1">
        <f t="array" ref="J108">(INDEX(Grunddata!$R$3:$R$87,MATCH(Odlingsplan!P108,Grunddata!$O$3:$O$87,0),0))*Odlingsplan!Q108</f>
        <v>0</v>
      </c>
      <c r="L108" s="15" t="e" cm="1">
        <f t="array" ref="L108">INDEX(Grunddata!$F$3:$F$49,MATCH(Odlingsplan!$B108,Grunddata!$C$3:$C$49,0),0)*(IF(Odlingsplan!$F108=0,(Odlingsplan!$D108/1000*Odlingsplan!$C108),Odlingsplan!$F108))</f>
        <v>#N/A</v>
      </c>
      <c r="M108" s="15" t="e" cm="1">
        <f t="array" ref="M108">INDEX(Grunddata!$G$3:$G$49,MATCH(Odlingsplan!$B108,Grunddata!$C$3:$C$49,0),0)*(IF(Odlingsplan!$F108=0,(Odlingsplan!$D108/1000*Odlingsplan!$C108),Odlingsplan!$F108))</f>
        <v>#N/A</v>
      </c>
      <c r="N108" s="15" t="e" cm="1">
        <f t="array" ref="N108">INDEX(Grunddata!$H$3:$H$49,MATCH(Odlingsplan!$B108,Grunddata!$C$3:$C$49,0),0)*(IF(Odlingsplan!$F108=0,(Odlingsplan!$D108/1000*Odlingsplan!$C108),Odlingsplan!$F108))</f>
        <v>#N/A</v>
      </c>
      <c r="O108" s="15" t="e" cm="1">
        <f t="array" ref="O108">INDEX(Grunddata!$I$3:$I$49,MATCH(Odlingsplan!$B108,Grunddata!$C$3:$C$49,0),0)*(IF(Odlingsplan!$F108=0,(Odlingsplan!$H108/1000*Odlingsplan!$C108),(Odlingsplan!H108/Odlingsplan!D108*Odlingsplan!F108)))</f>
        <v>#N/A</v>
      </c>
      <c r="P108" s="15" t="e" cm="1">
        <f t="array" ref="P108">INDEX(Grunddata!$J$3:$J$49,MATCH(Odlingsplan!$B108,Grunddata!$C$3:$C$49,0),0)*(IF(Odlingsplan!$F108=0,(Odlingsplan!$H108/1000*Odlingsplan!$C108),(Odlingsplan!H108/Odlingsplan!D108*Odlingsplan!F108)))</f>
        <v>#N/A</v>
      </c>
      <c r="Q108" s="15" t="e" cm="1">
        <f t="array" ref="Q108">INDEX(Grunddata!$K$3:$K$49,MATCH(Odlingsplan!$B108,Grunddata!$C$3:$C$49,0),0)*(IF(Odlingsplan!$F108=0,(Odlingsplan!$H108/1000*Odlingsplan!$C108),(Odlingsplan!H108/Odlingsplan!D108*Odlingsplan!F108)))</f>
        <v>#N/A</v>
      </c>
    </row>
    <row r="109" spans="1:17" x14ac:dyDescent="0.3">
      <c r="A109" t="e" cm="1">
        <f t="array" ref="A109">(INDEX(Kvävenedfall!C$5:C$296,MATCH(Odlingsplan!$B$7,Kvävenedfall!B$5:B$296,0),0))*Odlingsplan!C109/10</f>
        <v>#N/A</v>
      </c>
      <c r="B109" cm="1">
        <f t="array" ref="B109">(INDEX(Grunddata!$P$3:$P$87,MATCH(Odlingsplan!L109,Grunddata!$O$3:$O$87,0),0))*Odlingsplan!M109</f>
        <v>0</v>
      </c>
      <c r="C109" cm="1">
        <f t="array" ref="C109">(INDEX(Grunddata!$Q$3:$Q$87,MATCH(Odlingsplan!L109,Grunddata!$O$3:$O$87,0),0))*Odlingsplan!M109</f>
        <v>0</v>
      </c>
      <c r="D109" cm="1">
        <f t="array" ref="D109">(INDEX(Grunddata!$R$3:$R$87,MATCH(Odlingsplan!L109,Grunddata!$O$3:$O$87,0),0))*Odlingsplan!M109</f>
        <v>0</v>
      </c>
      <c r="E109" cm="1">
        <f t="array" ref="E109">(INDEX(Grunddata!$P$3:$P$87,MATCH(Odlingsplan!N109,Grunddata!$O$3:$O$87,0),0))*Odlingsplan!O109</f>
        <v>0</v>
      </c>
      <c r="F109" cm="1">
        <f t="array" ref="F109">(INDEX(Grunddata!$Q$3:$Q$87,MATCH(Odlingsplan!N109,Grunddata!$O$3:$O$87,0),0))*Odlingsplan!O109</f>
        <v>0</v>
      </c>
      <c r="G109" cm="1">
        <f t="array" ref="G109">(INDEX(Grunddata!$R$3:$R$87,MATCH(Odlingsplan!N109,Grunddata!$O$3:$O$87,0),0))*Odlingsplan!O109</f>
        <v>0</v>
      </c>
      <c r="H109" cm="1">
        <f t="array" ref="H109">(INDEX(Grunddata!$P$3:$P$87,MATCH(Odlingsplan!P109,Grunddata!$O$3:$O$87,0),0))*Odlingsplan!Q109</f>
        <v>0</v>
      </c>
      <c r="I109" cm="1">
        <f t="array" ref="I109">(INDEX(Grunddata!$Q$3:$Q$87,MATCH(Odlingsplan!P109,Grunddata!$O$3:$O$87,0),0))*Odlingsplan!Q109</f>
        <v>0</v>
      </c>
      <c r="J109" cm="1">
        <f t="array" ref="J109">(INDEX(Grunddata!$R$3:$R$87,MATCH(Odlingsplan!P109,Grunddata!$O$3:$O$87,0),0))*Odlingsplan!Q109</f>
        <v>0</v>
      </c>
      <c r="L109" s="15" t="e" cm="1">
        <f t="array" ref="L109">INDEX(Grunddata!$F$3:$F$49,MATCH(Odlingsplan!$B109,Grunddata!$C$3:$C$49,0),0)*(IF(Odlingsplan!$F109=0,(Odlingsplan!$D109/1000*Odlingsplan!$C109),Odlingsplan!$F109))</f>
        <v>#N/A</v>
      </c>
      <c r="M109" s="15" t="e" cm="1">
        <f t="array" ref="M109">INDEX(Grunddata!$G$3:$G$49,MATCH(Odlingsplan!$B109,Grunddata!$C$3:$C$49,0),0)*(IF(Odlingsplan!$F109=0,(Odlingsplan!$D109/1000*Odlingsplan!$C109),Odlingsplan!$F109))</f>
        <v>#N/A</v>
      </c>
      <c r="N109" s="15" t="e" cm="1">
        <f t="array" ref="N109">INDEX(Grunddata!$H$3:$H$49,MATCH(Odlingsplan!$B109,Grunddata!$C$3:$C$49,0),0)*(IF(Odlingsplan!$F109=0,(Odlingsplan!$D109/1000*Odlingsplan!$C109),Odlingsplan!$F109))</f>
        <v>#N/A</v>
      </c>
      <c r="O109" s="15" t="e" cm="1">
        <f t="array" ref="O109">INDEX(Grunddata!$I$3:$I$49,MATCH(Odlingsplan!$B109,Grunddata!$C$3:$C$49,0),0)*(IF(Odlingsplan!$F109=0,(Odlingsplan!$H109/1000*Odlingsplan!$C109),(Odlingsplan!H109/Odlingsplan!D109*Odlingsplan!F109)))</f>
        <v>#N/A</v>
      </c>
      <c r="P109" s="15" t="e" cm="1">
        <f t="array" ref="P109">INDEX(Grunddata!$J$3:$J$49,MATCH(Odlingsplan!$B109,Grunddata!$C$3:$C$49,0),0)*(IF(Odlingsplan!$F109=0,(Odlingsplan!$H109/1000*Odlingsplan!$C109),(Odlingsplan!H109/Odlingsplan!D109*Odlingsplan!F109)))</f>
        <v>#N/A</v>
      </c>
      <c r="Q109" s="15" t="e" cm="1">
        <f t="array" ref="Q109">INDEX(Grunddata!$K$3:$K$49,MATCH(Odlingsplan!$B109,Grunddata!$C$3:$C$49,0),0)*(IF(Odlingsplan!$F109=0,(Odlingsplan!$H109/1000*Odlingsplan!$C109),(Odlingsplan!H109/Odlingsplan!D109*Odlingsplan!F109)))</f>
        <v>#N/A</v>
      </c>
    </row>
    <row r="110" spans="1:17" x14ac:dyDescent="0.3">
      <c r="A110" t="e" cm="1">
        <f t="array" ref="A110">(INDEX(Kvävenedfall!C$5:C$296,MATCH(Odlingsplan!$B$7,Kvävenedfall!B$5:B$296,0),0))*Odlingsplan!C110/10</f>
        <v>#N/A</v>
      </c>
      <c r="B110" cm="1">
        <f t="array" ref="B110">(INDEX(Grunddata!$P$3:$P$87,MATCH(Odlingsplan!L110,Grunddata!$O$3:$O$87,0),0))*Odlingsplan!M110</f>
        <v>0</v>
      </c>
      <c r="C110" cm="1">
        <f t="array" ref="C110">(INDEX(Grunddata!$Q$3:$Q$87,MATCH(Odlingsplan!L110,Grunddata!$O$3:$O$87,0),0))*Odlingsplan!M110</f>
        <v>0</v>
      </c>
      <c r="D110" cm="1">
        <f t="array" ref="D110">(INDEX(Grunddata!$R$3:$R$87,MATCH(Odlingsplan!L110,Grunddata!$O$3:$O$87,0),0))*Odlingsplan!M110</f>
        <v>0</v>
      </c>
      <c r="E110" cm="1">
        <f t="array" ref="E110">(INDEX(Grunddata!$P$3:$P$87,MATCH(Odlingsplan!N110,Grunddata!$O$3:$O$87,0),0))*Odlingsplan!O110</f>
        <v>0</v>
      </c>
      <c r="F110" cm="1">
        <f t="array" ref="F110">(INDEX(Grunddata!$Q$3:$Q$87,MATCH(Odlingsplan!N110,Grunddata!$O$3:$O$87,0),0))*Odlingsplan!O110</f>
        <v>0</v>
      </c>
      <c r="G110" cm="1">
        <f t="array" ref="G110">(INDEX(Grunddata!$R$3:$R$87,MATCH(Odlingsplan!N110,Grunddata!$O$3:$O$87,0),0))*Odlingsplan!O110</f>
        <v>0</v>
      </c>
      <c r="H110" cm="1">
        <f t="array" ref="H110">(INDEX(Grunddata!$P$3:$P$87,MATCH(Odlingsplan!P110,Grunddata!$O$3:$O$87,0),0))*Odlingsplan!Q110</f>
        <v>0</v>
      </c>
      <c r="I110" cm="1">
        <f t="array" ref="I110">(INDEX(Grunddata!$Q$3:$Q$87,MATCH(Odlingsplan!P110,Grunddata!$O$3:$O$87,0),0))*Odlingsplan!Q110</f>
        <v>0</v>
      </c>
      <c r="J110" cm="1">
        <f t="array" ref="J110">(INDEX(Grunddata!$R$3:$R$87,MATCH(Odlingsplan!P110,Grunddata!$O$3:$O$87,0),0))*Odlingsplan!Q110</f>
        <v>0</v>
      </c>
      <c r="L110" s="15" t="e" cm="1">
        <f t="array" ref="L110">INDEX(Grunddata!$F$3:$F$49,MATCH(Odlingsplan!$B110,Grunddata!$C$3:$C$49,0),0)*(IF(Odlingsplan!$F110=0,(Odlingsplan!$D110/1000*Odlingsplan!$C110),Odlingsplan!$F110))</f>
        <v>#N/A</v>
      </c>
      <c r="M110" s="15" t="e" cm="1">
        <f t="array" ref="M110">INDEX(Grunddata!$G$3:$G$49,MATCH(Odlingsplan!$B110,Grunddata!$C$3:$C$49,0),0)*(IF(Odlingsplan!$F110=0,(Odlingsplan!$D110/1000*Odlingsplan!$C110),Odlingsplan!$F110))</f>
        <v>#N/A</v>
      </c>
      <c r="N110" s="15" t="e" cm="1">
        <f t="array" ref="N110">INDEX(Grunddata!$H$3:$H$49,MATCH(Odlingsplan!$B110,Grunddata!$C$3:$C$49,0),0)*(IF(Odlingsplan!$F110=0,(Odlingsplan!$D110/1000*Odlingsplan!$C110),Odlingsplan!$F110))</f>
        <v>#N/A</v>
      </c>
      <c r="O110" s="15" t="e" cm="1">
        <f t="array" ref="O110">INDEX(Grunddata!$I$3:$I$49,MATCH(Odlingsplan!$B110,Grunddata!$C$3:$C$49,0),0)*(IF(Odlingsplan!$F110=0,(Odlingsplan!$H110/1000*Odlingsplan!$C110),(Odlingsplan!H110/Odlingsplan!D110*Odlingsplan!F110)))</f>
        <v>#N/A</v>
      </c>
      <c r="P110" s="15" t="e" cm="1">
        <f t="array" ref="P110">INDEX(Grunddata!$J$3:$J$49,MATCH(Odlingsplan!$B110,Grunddata!$C$3:$C$49,0),0)*(IF(Odlingsplan!$F110=0,(Odlingsplan!$H110/1000*Odlingsplan!$C110),(Odlingsplan!H110/Odlingsplan!D110*Odlingsplan!F110)))</f>
        <v>#N/A</v>
      </c>
      <c r="Q110" s="15" t="e" cm="1">
        <f t="array" ref="Q110">INDEX(Grunddata!$K$3:$K$49,MATCH(Odlingsplan!$B110,Grunddata!$C$3:$C$49,0),0)*(IF(Odlingsplan!$F110=0,(Odlingsplan!$H110/1000*Odlingsplan!$C110),(Odlingsplan!H110/Odlingsplan!D110*Odlingsplan!F110)))</f>
        <v>#N/A</v>
      </c>
    </row>
    <row r="111" spans="1:17" x14ac:dyDescent="0.3">
      <c r="A111" t="e" cm="1">
        <f t="array" ref="A111">(INDEX(Kvävenedfall!C$5:C$296,MATCH(Odlingsplan!$B$7,Kvävenedfall!B$5:B$296,0),0))*Odlingsplan!C111/10</f>
        <v>#N/A</v>
      </c>
      <c r="B111" cm="1">
        <f t="array" ref="B111">(INDEX(Grunddata!$P$3:$P$87,MATCH(Odlingsplan!L111,Grunddata!$O$3:$O$87,0),0))*Odlingsplan!M111</f>
        <v>0</v>
      </c>
      <c r="C111" cm="1">
        <f t="array" ref="C111">(INDEX(Grunddata!$Q$3:$Q$87,MATCH(Odlingsplan!L111,Grunddata!$O$3:$O$87,0),0))*Odlingsplan!M111</f>
        <v>0</v>
      </c>
      <c r="D111" cm="1">
        <f t="array" ref="D111">(INDEX(Grunddata!$R$3:$R$87,MATCH(Odlingsplan!L111,Grunddata!$O$3:$O$87,0),0))*Odlingsplan!M111</f>
        <v>0</v>
      </c>
      <c r="E111" cm="1">
        <f t="array" ref="E111">(INDEX(Grunddata!$P$3:$P$87,MATCH(Odlingsplan!N111,Grunddata!$O$3:$O$87,0),0))*Odlingsplan!O111</f>
        <v>0</v>
      </c>
      <c r="F111" cm="1">
        <f t="array" ref="F111">(INDEX(Grunddata!$Q$3:$Q$87,MATCH(Odlingsplan!N111,Grunddata!$O$3:$O$87,0),0))*Odlingsplan!O111</f>
        <v>0</v>
      </c>
      <c r="G111" cm="1">
        <f t="array" ref="G111">(INDEX(Grunddata!$R$3:$R$87,MATCH(Odlingsplan!N111,Grunddata!$O$3:$O$87,0),0))*Odlingsplan!O111</f>
        <v>0</v>
      </c>
      <c r="H111" cm="1">
        <f t="array" ref="H111">(INDEX(Grunddata!$P$3:$P$87,MATCH(Odlingsplan!P111,Grunddata!$O$3:$O$87,0),0))*Odlingsplan!Q111</f>
        <v>0</v>
      </c>
      <c r="I111" cm="1">
        <f t="array" ref="I111">(INDEX(Grunddata!$Q$3:$Q$87,MATCH(Odlingsplan!P111,Grunddata!$O$3:$O$87,0),0))*Odlingsplan!Q111</f>
        <v>0</v>
      </c>
      <c r="J111" cm="1">
        <f t="array" ref="J111">(INDEX(Grunddata!$R$3:$R$87,MATCH(Odlingsplan!P111,Grunddata!$O$3:$O$87,0),0))*Odlingsplan!Q111</f>
        <v>0</v>
      </c>
      <c r="L111" s="15" t="e" cm="1">
        <f t="array" ref="L111">INDEX(Grunddata!$F$3:$F$49,MATCH(Odlingsplan!$B111,Grunddata!$C$3:$C$49,0),0)*(IF(Odlingsplan!$F111=0,(Odlingsplan!$D111/1000*Odlingsplan!$C111),Odlingsplan!$F111))</f>
        <v>#N/A</v>
      </c>
      <c r="M111" s="15" t="e" cm="1">
        <f t="array" ref="M111">INDEX(Grunddata!$G$3:$G$49,MATCH(Odlingsplan!$B111,Grunddata!$C$3:$C$49,0),0)*(IF(Odlingsplan!$F111=0,(Odlingsplan!$D111/1000*Odlingsplan!$C111),Odlingsplan!$F111))</f>
        <v>#N/A</v>
      </c>
      <c r="N111" s="15" t="e" cm="1">
        <f t="array" ref="N111">INDEX(Grunddata!$H$3:$H$49,MATCH(Odlingsplan!$B111,Grunddata!$C$3:$C$49,0),0)*(IF(Odlingsplan!$F111=0,(Odlingsplan!$D111/1000*Odlingsplan!$C111),Odlingsplan!$F111))</f>
        <v>#N/A</v>
      </c>
      <c r="O111" s="15" t="e" cm="1">
        <f t="array" ref="O111">INDEX(Grunddata!$I$3:$I$49,MATCH(Odlingsplan!$B111,Grunddata!$C$3:$C$49,0),0)*(IF(Odlingsplan!$F111=0,(Odlingsplan!$H111/1000*Odlingsplan!$C111),(Odlingsplan!H111/Odlingsplan!D111*Odlingsplan!F111)))</f>
        <v>#N/A</v>
      </c>
      <c r="P111" s="15" t="e" cm="1">
        <f t="array" ref="P111">INDEX(Grunddata!$J$3:$J$49,MATCH(Odlingsplan!$B111,Grunddata!$C$3:$C$49,0),0)*(IF(Odlingsplan!$F111=0,(Odlingsplan!$H111/1000*Odlingsplan!$C111),(Odlingsplan!H111/Odlingsplan!D111*Odlingsplan!F111)))</f>
        <v>#N/A</v>
      </c>
      <c r="Q111" s="15" t="e" cm="1">
        <f t="array" ref="Q111">INDEX(Grunddata!$K$3:$K$49,MATCH(Odlingsplan!$B111,Grunddata!$C$3:$C$49,0),0)*(IF(Odlingsplan!$F111=0,(Odlingsplan!$H111/1000*Odlingsplan!$C111),(Odlingsplan!H111/Odlingsplan!D111*Odlingsplan!F111)))</f>
        <v>#N/A</v>
      </c>
    </row>
    <row r="112" spans="1:17" x14ac:dyDescent="0.3">
      <c r="A112" t="e" cm="1">
        <f t="array" ref="A112">(INDEX(Kvävenedfall!C$5:C$296,MATCH(Odlingsplan!$B$7,Kvävenedfall!B$5:B$296,0),0))*Odlingsplan!C112/10</f>
        <v>#N/A</v>
      </c>
      <c r="B112" cm="1">
        <f t="array" ref="B112">(INDEX(Grunddata!$P$3:$P$87,MATCH(Odlingsplan!L112,Grunddata!$O$3:$O$87,0),0))*Odlingsplan!M112</f>
        <v>0</v>
      </c>
      <c r="C112" cm="1">
        <f t="array" ref="C112">(INDEX(Grunddata!$Q$3:$Q$87,MATCH(Odlingsplan!L112,Grunddata!$O$3:$O$87,0),0))*Odlingsplan!M112</f>
        <v>0</v>
      </c>
      <c r="D112" cm="1">
        <f t="array" ref="D112">(INDEX(Grunddata!$R$3:$R$87,MATCH(Odlingsplan!L112,Grunddata!$O$3:$O$87,0),0))*Odlingsplan!M112</f>
        <v>0</v>
      </c>
      <c r="E112" cm="1">
        <f t="array" ref="E112">(INDEX(Grunddata!$P$3:$P$87,MATCH(Odlingsplan!N112,Grunddata!$O$3:$O$87,0),0))*Odlingsplan!O112</f>
        <v>0</v>
      </c>
      <c r="F112" cm="1">
        <f t="array" ref="F112">(INDEX(Grunddata!$Q$3:$Q$87,MATCH(Odlingsplan!N112,Grunddata!$O$3:$O$87,0),0))*Odlingsplan!O112</f>
        <v>0</v>
      </c>
      <c r="G112" cm="1">
        <f t="array" ref="G112">(INDEX(Grunddata!$R$3:$R$87,MATCH(Odlingsplan!N112,Grunddata!$O$3:$O$87,0),0))*Odlingsplan!O112</f>
        <v>0</v>
      </c>
      <c r="H112" cm="1">
        <f t="array" ref="H112">(INDEX(Grunddata!$P$3:$P$87,MATCH(Odlingsplan!P112,Grunddata!$O$3:$O$87,0),0))*Odlingsplan!Q112</f>
        <v>0</v>
      </c>
      <c r="I112" cm="1">
        <f t="array" ref="I112">(INDEX(Grunddata!$Q$3:$Q$87,MATCH(Odlingsplan!P112,Grunddata!$O$3:$O$87,0),0))*Odlingsplan!Q112</f>
        <v>0</v>
      </c>
      <c r="J112" cm="1">
        <f t="array" ref="J112">(INDEX(Grunddata!$R$3:$R$87,MATCH(Odlingsplan!P112,Grunddata!$O$3:$O$87,0),0))*Odlingsplan!Q112</f>
        <v>0</v>
      </c>
      <c r="L112" s="15" t="e" cm="1">
        <f t="array" ref="L112">INDEX(Grunddata!$F$3:$F$49,MATCH(Odlingsplan!$B112,Grunddata!$C$3:$C$49,0),0)*(IF(Odlingsplan!$F112=0,(Odlingsplan!$D112/1000*Odlingsplan!$C112),Odlingsplan!$F112))</f>
        <v>#N/A</v>
      </c>
      <c r="M112" s="15" t="e" cm="1">
        <f t="array" ref="M112">INDEX(Grunddata!$G$3:$G$49,MATCH(Odlingsplan!$B112,Grunddata!$C$3:$C$49,0),0)*(IF(Odlingsplan!$F112=0,(Odlingsplan!$D112/1000*Odlingsplan!$C112),Odlingsplan!$F112))</f>
        <v>#N/A</v>
      </c>
      <c r="N112" s="15" t="e" cm="1">
        <f t="array" ref="N112">INDEX(Grunddata!$H$3:$H$49,MATCH(Odlingsplan!$B112,Grunddata!$C$3:$C$49,0),0)*(IF(Odlingsplan!$F112=0,(Odlingsplan!$D112/1000*Odlingsplan!$C112),Odlingsplan!$F112))</f>
        <v>#N/A</v>
      </c>
      <c r="O112" s="15" t="e" cm="1">
        <f t="array" ref="O112">INDEX(Grunddata!$I$3:$I$49,MATCH(Odlingsplan!$B112,Grunddata!$C$3:$C$49,0),0)*(IF(Odlingsplan!$F112=0,(Odlingsplan!$H112/1000*Odlingsplan!$C112),(Odlingsplan!H112/Odlingsplan!D112*Odlingsplan!F112)))</f>
        <v>#N/A</v>
      </c>
      <c r="P112" s="15" t="e" cm="1">
        <f t="array" ref="P112">INDEX(Grunddata!$J$3:$J$49,MATCH(Odlingsplan!$B112,Grunddata!$C$3:$C$49,0),0)*(IF(Odlingsplan!$F112=0,(Odlingsplan!$H112/1000*Odlingsplan!$C112),(Odlingsplan!H112/Odlingsplan!D112*Odlingsplan!F112)))</f>
        <v>#N/A</v>
      </c>
      <c r="Q112" s="15" t="e" cm="1">
        <f t="array" ref="Q112">INDEX(Grunddata!$K$3:$K$49,MATCH(Odlingsplan!$B112,Grunddata!$C$3:$C$49,0),0)*(IF(Odlingsplan!$F112=0,(Odlingsplan!$H112/1000*Odlingsplan!$C112),(Odlingsplan!H112/Odlingsplan!D112*Odlingsplan!F112)))</f>
        <v>#N/A</v>
      </c>
    </row>
    <row r="113" spans="1:17" x14ac:dyDescent="0.3">
      <c r="A113" t="e" cm="1">
        <f t="array" ref="A113">(INDEX(Kvävenedfall!C$5:C$296,MATCH(Odlingsplan!$B$7,Kvävenedfall!B$5:B$296,0),0))*Odlingsplan!C113/10</f>
        <v>#N/A</v>
      </c>
      <c r="B113" cm="1">
        <f t="array" ref="B113">(INDEX(Grunddata!$P$3:$P$87,MATCH(Odlingsplan!L113,Grunddata!$O$3:$O$87,0),0))*Odlingsplan!M113</f>
        <v>0</v>
      </c>
      <c r="C113" cm="1">
        <f t="array" ref="C113">(INDEX(Grunddata!$Q$3:$Q$87,MATCH(Odlingsplan!L113,Grunddata!$O$3:$O$87,0),0))*Odlingsplan!M113</f>
        <v>0</v>
      </c>
      <c r="D113" cm="1">
        <f t="array" ref="D113">(INDEX(Grunddata!$R$3:$R$87,MATCH(Odlingsplan!L113,Grunddata!$O$3:$O$87,0),0))*Odlingsplan!M113</f>
        <v>0</v>
      </c>
      <c r="E113" cm="1">
        <f t="array" ref="E113">(INDEX(Grunddata!$P$3:$P$87,MATCH(Odlingsplan!N113,Grunddata!$O$3:$O$87,0),0))*Odlingsplan!O113</f>
        <v>0</v>
      </c>
      <c r="F113" cm="1">
        <f t="array" ref="F113">(INDEX(Grunddata!$Q$3:$Q$87,MATCH(Odlingsplan!N113,Grunddata!$O$3:$O$87,0),0))*Odlingsplan!O113</f>
        <v>0</v>
      </c>
      <c r="G113" cm="1">
        <f t="array" ref="G113">(INDEX(Grunddata!$R$3:$R$87,MATCH(Odlingsplan!N113,Grunddata!$O$3:$O$87,0),0))*Odlingsplan!O113</f>
        <v>0</v>
      </c>
      <c r="H113" cm="1">
        <f t="array" ref="H113">(INDEX(Grunddata!$P$3:$P$87,MATCH(Odlingsplan!P113,Grunddata!$O$3:$O$87,0),0))*Odlingsplan!Q113</f>
        <v>0</v>
      </c>
      <c r="I113" cm="1">
        <f t="array" ref="I113">(INDEX(Grunddata!$Q$3:$Q$87,MATCH(Odlingsplan!P113,Grunddata!$O$3:$O$87,0),0))*Odlingsplan!Q113</f>
        <v>0</v>
      </c>
      <c r="J113" cm="1">
        <f t="array" ref="J113">(INDEX(Grunddata!$R$3:$R$87,MATCH(Odlingsplan!P113,Grunddata!$O$3:$O$87,0),0))*Odlingsplan!Q113</f>
        <v>0</v>
      </c>
      <c r="L113" s="15" t="e" cm="1">
        <f t="array" ref="L113">INDEX(Grunddata!$F$3:$F$49,MATCH(Odlingsplan!$B113,Grunddata!$C$3:$C$49,0),0)*(IF(Odlingsplan!$F113=0,(Odlingsplan!$D113/1000*Odlingsplan!$C113),Odlingsplan!$F113))</f>
        <v>#N/A</v>
      </c>
      <c r="M113" s="15" t="e" cm="1">
        <f t="array" ref="M113">INDEX(Grunddata!$G$3:$G$49,MATCH(Odlingsplan!$B113,Grunddata!$C$3:$C$49,0),0)*(IF(Odlingsplan!$F113=0,(Odlingsplan!$D113/1000*Odlingsplan!$C113),Odlingsplan!$F113))</f>
        <v>#N/A</v>
      </c>
      <c r="N113" s="15" t="e" cm="1">
        <f t="array" ref="N113">INDEX(Grunddata!$H$3:$H$49,MATCH(Odlingsplan!$B113,Grunddata!$C$3:$C$49,0),0)*(IF(Odlingsplan!$F113=0,(Odlingsplan!$D113/1000*Odlingsplan!$C113),Odlingsplan!$F113))</f>
        <v>#N/A</v>
      </c>
      <c r="O113" s="15" t="e" cm="1">
        <f t="array" ref="O113">INDEX(Grunddata!$I$3:$I$49,MATCH(Odlingsplan!$B113,Grunddata!$C$3:$C$49,0),0)*(IF(Odlingsplan!$F113=0,(Odlingsplan!$H113/1000*Odlingsplan!$C113),(Odlingsplan!H113/Odlingsplan!D113*Odlingsplan!F113)))</f>
        <v>#N/A</v>
      </c>
      <c r="P113" s="15" t="e" cm="1">
        <f t="array" ref="P113">INDEX(Grunddata!$J$3:$J$49,MATCH(Odlingsplan!$B113,Grunddata!$C$3:$C$49,0),0)*(IF(Odlingsplan!$F113=0,(Odlingsplan!$H113/1000*Odlingsplan!$C113),(Odlingsplan!H113/Odlingsplan!D113*Odlingsplan!F113)))</f>
        <v>#N/A</v>
      </c>
      <c r="Q113" s="15" t="e" cm="1">
        <f t="array" ref="Q113">INDEX(Grunddata!$K$3:$K$49,MATCH(Odlingsplan!$B113,Grunddata!$C$3:$C$49,0),0)*(IF(Odlingsplan!$F113=0,(Odlingsplan!$H113/1000*Odlingsplan!$C113),(Odlingsplan!H113/Odlingsplan!D113*Odlingsplan!F113)))</f>
        <v>#N/A</v>
      </c>
    </row>
    <row r="114" spans="1:17" x14ac:dyDescent="0.3">
      <c r="A114" t="e" cm="1">
        <f t="array" ref="A114">(INDEX(Kvävenedfall!C$5:C$296,MATCH(Odlingsplan!$B$7,Kvävenedfall!B$5:B$296,0),0))*Odlingsplan!C114/10</f>
        <v>#N/A</v>
      </c>
      <c r="B114" cm="1">
        <f t="array" ref="B114">(INDEX(Grunddata!$P$3:$P$87,MATCH(Odlingsplan!L114,Grunddata!$O$3:$O$87,0),0))*Odlingsplan!M114</f>
        <v>0</v>
      </c>
      <c r="C114" cm="1">
        <f t="array" ref="C114">(INDEX(Grunddata!$Q$3:$Q$87,MATCH(Odlingsplan!L114,Grunddata!$O$3:$O$87,0),0))*Odlingsplan!M114</f>
        <v>0</v>
      </c>
      <c r="D114" cm="1">
        <f t="array" ref="D114">(INDEX(Grunddata!$R$3:$R$87,MATCH(Odlingsplan!L114,Grunddata!$O$3:$O$87,0),0))*Odlingsplan!M114</f>
        <v>0</v>
      </c>
      <c r="E114" cm="1">
        <f t="array" ref="E114">(INDEX(Grunddata!$P$3:$P$87,MATCH(Odlingsplan!N114,Grunddata!$O$3:$O$87,0),0))*Odlingsplan!O114</f>
        <v>0</v>
      </c>
      <c r="F114" cm="1">
        <f t="array" ref="F114">(INDEX(Grunddata!$Q$3:$Q$87,MATCH(Odlingsplan!N114,Grunddata!$O$3:$O$87,0),0))*Odlingsplan!O114</f>
        <v>0</v>
      </c>
      <c r="G114" cm="1">
        <f t="array" ref="G114">(INDEX(Grunddata!$R$3:$R$87,MATCH(Odlingsplan!N114,Grunddata!$O$3:$O$87,0),0))*Odlingsplan!O114</f>
        <v>0</v>
      </c>
      <c r="H114" cm="1">
        <f t="array" ref="H114">(INDEX(Grunddata!$P$3:$P$87,MATCH(Odlingsplan!P114,Grunddata!$O$3:$O$87,0),0))*Odlingsplan!Q114</f>
        <v>0</v>
      </c>
      <c r="I114" cm="1">
        <f t="array" ref="I114">(INDEX(Grunddata!$Q$3:$Q$87,MATCH(Odlingsplan!P114,Grunddata!$O$3:$O$87,0),0))*Odlingsplan!Q114</f>
        <v>0</v>
      </c>
      <c r="J114" cm="1">
        <f t="array" ref="J114">(INDEX(Grunddata!$R$3:$R$87,MATCH(Odlingsplan!P114,Grunddata!$O$3:$O$87,0),0))*Odlingsplan!Q114</f>
        <v>0</v>
      </c>
      <c r="L114" s="15" t="e" cm="1">
        <f t="array" ref="L114">INDEX(Grunddata!$F$3:$F$49,MATCH(Odlingsplan!$B114,Grunddata!$C$3:$C$49,0),0)*(IF(Odlingsplan!$F114=0,(Odlingsplan!$D114/1000*Odlingsplan!$C114),Odlingsplan!$F114))</f>
        <v>#N/A</v>
      </c>
      <c r="M114" s="15" t="e" cm="1">
        <f t="array" ref="M114">INDEX(Grunddata!$G$3:$G$49,MATCH(Odlingsplan!$B114,Grunddata!$C$3:$C$49,0),0)*(IF(Odlingsplan!$F114=0,(Odlingsplan!$D114/1000*Odlingsplan!$C114),Odlingsplan!$F114))</f>
        <v>#N/A</v>
      </c>
      <c r="N114" s="15" t="e" cm="1">
        <f t="array" ref="N114">INDEX(Grunddata!$H$3:$H$49,MATCH(Odlingsplan!$B114,Grunddata!$C$3:$C$49,0),0)*(IF(Odlingsplan!$F114=0,(Odlingsplan!$D114/1000*Odlingsplan!$C114),Odlingsplan!$F114))</f>
        <v>#N/A</v>
      </c>
      <c r="O114" s="15" t="e" cm="1">
        <f t="array" ref="O114">INDEX(Grunddata!$I$3:$I$49,MATCH(Odlingsplan!$B114,Grunddata!$C$3:$C$49,0),0)*(IF(Odlingsplan!$F114=0,(Odlingsplan!$H114/1000*Odlingsplan!$C114),(Odlingsplan!H114/Odlingsplan!D114*Odlingsplan!F114)))</f>
        <v>#N/A</v>
      </c>
      <c r="P114" s="15" t="e" cm="1">
        <f t="array" ref="P114">INDEX(Grunddata!$J$3:$J$49,MATCH(Odlingsplan!$B114,Grunddata!$C$3:$C$49,0),0)*(IF(Odlingsplan!$F114=0,(Odlingsplan!$H114/1000*Odlingsplan!$C114),(Odlingsplan!H114/Odlingsplan!D114*Odlingsplan!F114)))</f>
        <v>#N/A</v>
      </c>
      <c r="Q114" s="15" t="e" cm="1">
        <f t="array" ref="Q114">INDEX(Grunddata!$K$3:$K$49,MATCH(Odlingsplan!$B114,Grunddata!$C$3:$C$49,0),0)*(IF(Odlingsplan!$F114=0,(Odlingsplan!$H114/1000*Odlingsplan!$C114),(Odlingsplan!H114/Odlingsplan!D114*Odlingsplan!F114)))</f>
        <v>#N/A</v>
      </c>
    </row>
    <row r="115" spans="1:17" x14ac:dyDescent="0.3">
      <c r="A115" t="e" cm="1">
        <f t="array" ref="A115">(INDEX(Kvävenedfall!C$5:C$296,MATCH(Odlingsplan!$B$7,Kvävenedfall!B$5:B$296,0),0))*Odlingsplan!C115/10</f>
        <v>#N/A</v>
      </c>
      <c r="B115" cm="1">
        <f t="array" ref="B115">(INDEX(Grunddata!$P$3:$P$87,MATCH(Odlingsplan!L115,Grunddata!$O$3:$O$87,0),0))*Odlingsplan!M115</f>
        <v>0</v>
      </c>
      <c r="C115" cm="1">
        <f t="array" ref="C115">(INDEX(Grunddata!$Q$3:$Q$87,MATCH(Odlingsplan!L115,Grunddata!$O$3:$O$87,0),0))*Odlingsplan!M115</f>
        <v>0</v>
      </c>
      <c r="D115" cm="1">
        <f t="array" ref="D115">(INDEX(Grunddata!$R$3:$R$87,MATCH(Odlingsplan!L115,Grunddata!$O$3:$O$87,0),0))*Odlingsplan!M115</f>
        <v>0</v>
      </c>
      <c r="E115" cm="1">
        <f t="array" ref="E115">(INDEX(Grunddata!$P$3:$P$87,MATCH(Odlingsplan!N115,Grunddata!$O$3:$O$87,0),0))*Odlingsplan!O115</f>
        <v>0</v>
      </c>
      <c r="F115" cm="1">
        <f t="array" ref="F115">(INDEX(Grunddata!$Q$3:$Q$87,MATCH(Odlingsplan!N115,Grunddata!$O$3:$O$87,0),0))*Odlingsplan!O115</f>
        <v>0</v>
      </c>
      <c r="G115" cm="1">
        <f t="array" ref="G115">(INDEX(Grunddata!$R$3:$R$87,MATCH(Odlingsplan!N115,Grunddata!$O$3:$O$87,0),0))*Odlingsplan!O115</f>
        <v>0</v>
      </c>
      <c r="H115" cm="1">
        <f t="array" ref="H115">(INDEX(Grunddata!$P$3:$P$87,MATCH(Odlingsplan!P115,Grunddata!$O$3:$O$87,0),0))*Odlingsplan!Q115</f>
        <v>0</v>
      </c>
      <c r="I115" cm="1">
        <f t="array" ref="I115">(INDEX(Grunddata!$Q$3:$Q$87,MATCH(Odlingsplan!P115,Grunddata!$O$3:$O$87,0),0))*Odlingsplan!Q115</f>
        <v>0</v>
      </c>
      <c r="J115" cm="1">
        <f t="array" ref="J115">(INDEX(Grunddata!$R$3:$R$87,MATCH(Odlingsplan!P115,Grunddata!$O$3:$O$87,0),0))*Odlingsplan!Q115</f>
        <v>0</v>
      </c>
      <c r="L115" s="15" t="e" cm="1">
        <f t="array" ref="L115">INDEX(Grunddata!$F$3:$F$49,MATCH(Odlingsplan!$B115,Grunddata!$C$3:$C$49,0),0)*(IF(Odlingsplan!$F115=0,(Odlingsplan!$D115/1000*Odlingsplan!$C115),Odlingsplan!$F115))</f>
        <v>#N/A</v>
      </c>
      <c r="M115" s="15" t="e" cm="1">
        <f t="array" ref="M115">INDEX(Grunddata!$G$3:$G$49,MATCH(Odlingsplan!$B115,Grunddata!$C$3:$C$49,0),0)*(IF(Odlingsplan!$F115=0,(Odlingsplan!$D115/1000*Odlingsplan!$C115),Odlingsplan!$F115))</f>
        <v>#N/A</v>
      </c>
      <c r="N115" s="15" t="e" cm="1">
        <f t="array" ref="N115">INDEX(Grunddata!$H$3:$H$49,MATCH(Odlingsplan!$B115,Grunddata!$C$3:$C$49,0),0)*(IF(Odlingsplan!$F115=0,(Odlingsplan!$D115/1000*Odlingsplan!$C115),Odlingsplan!$F115))</f>
        <v>#N/A</v>
      </c>
      <c r="O115" s="15" t="e" cm="1">
        <f t="array" ref="O115">INDEX(Grunddata!$I$3:$I$49,MATCH(Odlingsplan!$B115,Grunddata!$C$3:$C$49,0),0)*(IF(Odlingsplan!$F115=0,(Odlingsplan!$H115/1000*Odlingsplan!$C115),(Odlingsplan!H115/Odlingsplan!D115*Odlingsplan!F115)))</f>
        <v>#N/A</v>
      </c>
      <c r="P115" s="15" t="e" cm="1">
        <f t="array" ref="P115">INDEX(Grunddata!$J$3:$J$49,MATCH(Odlingsplan!$B115,Grunddata!$C$3:$C$49,0),0)*(IF(Odlingsplan!$F115=0,(Odlingsplan!$H115/1000*Odlingsplan!$C115),(Odlingsplan!H115/Odlingsplan!D115*Odlingsplan!F115)))</f>
        <v>#N/A</v>
      </c>
      <c r="Q115" s="15" t="e" cm="1">
        <f t="array" ref="Q115">INDEX(Grunddata!$K$3:$K$49,MATCH(Odlingsplan!$B115,Grunddata!$C$3:$C$49,0),0)*(IF(Odlingsplan!$F115=0,(Odlingsplan!$H115/1000*Odlingsplan!$C115),(Odlingsplan!H115/Odlingsplan!D115*Odlingsplan!F115)))</f>
        <v>#N/A</v>
      </c>
    </row>
    <row r="116" spans="1:17" x14ac:dyDescent="0.3">
      <c r="A116" t="e" cm="1">
        <f t="array" ref="A116">(INDEX(Kvävenedfall!C$5:C$296,MATCH(Odlingsplan!$B$7,Kvävenedfall!B$5:B$296,0),0))*Odlingsplan!C116/10</f>
        <v>#N/A</v>
      </c>
      <c r="B116" cm="1">
        <f t="array" ref="B116">(INDEX(Grunddata!$P$3:$P$87,MATCH(Odlingsplan!L116,Grunddata!$O$3:$O$87,0),0))*Odlingsplan!M116</f>
        <v>0</v>
      </c>
      <c r="C116" cm="1">
        <f t="array" ref="C116">(INDEX(Grunddata!$Q$3:$Q$87,MATCH(Odlingsplan!L116,Grunddata!$O$3:$O$87,0),0))*Odlingsplan!M116</f>
        <v>0</v>
      </c>
      <c r="D116" cm="1">
        <f t="array" ref="D116">(INDEX(Grunddata!$R$3:$R$87,MATCH(Odlingsplan!L116,Grunddata!$O$3:$O$87,0),0))*Odlingsplan!M116</f>
        <v>0</v>
      </c>
      <c r="E116" cm="1">
        <f t="array" ref="E116">(INDEX(Grunddata!$P$3:$P$87,MATCH(Odlingsplan!N116,Grunddata!$O$3:$O$87,0),0))*Odlingsplan!O116</f>
        <v>0</v>
      </c>
      <c r="F116" cm="1">
        <f t="array" ref="F116">(INDEX(Grunddata!$Q$3:$Q$87,MATCH(Odlingsplan!N116,Grunddata!$O$3:$O$87,0),0))*Odlingsplan!O116</f>
        <v>0</v>
      </c>
      <c r="G116" cm="1">
        <f t="array" ref="G116">(INDEX(Grunddata!$R$3:$R$87,MATCH(Odlingsplan!N116,Grunddata!$O$3:$O$87,0),0))*Odlingsplan!O116</f>
        <v>0</v>
      </c>
      <c r="H116" cm="1">
        <f t="array" ref="H116">(INDEX(Grunddata!$P$3:$P$87,MATCH(Odlingsplan!P116,Grunddata!$O$3:$O$87,0),0))*Odlingsplan!Q116</f>
        <v>0</v>
      </c>
      <c r="I116" cm="1">
        <f t="array" ref="I116">(INDEX(Grunddata!$Q$3:$Q$87,MATCH(Odlingsplan!P116,Grunddata!$O$3:$O$87,0),0))*Odlingsplan!Q116</f>
        <v>0</v>
      </c>
      <c r="J116" cm="1">
        <f t="array" ref="J116">(INDEX(Grunddata!$R$3:$R$87,MATCH(Odlingsplan!P116,Grunddata!$O$3:$O$87,0),0))*Odlingsplan!Q116</f>
        <v>0</v>
      </c>
      <c r="L116" s="15" t="e" cm="1">
        <f t="array" ref="L116">INDEX(Grunddata!$F$3:$F$49,MATCH(Odlingsplan!$B116,Grunddata!$C$3:$C$49,0),0)*(IF(Odlingsplan!$F116=0,(Odlingsplan!$D116/1000*Odlingsplan!$C116),Odlingsplan!$F116))</f>
        <v>#N/A</v>
      </c>
      <c r="M116" s="15" t="e" cm="1">
        <f t="array" ref="M116">INDEX(Grunddata!$G$3:$G$49,MATCH(Odlingsplan!$B116,Grunddata!$C$3:$C$49,0),0)*(IF(Odlingsplan!$F116=0,(Odlingsplan!$D116/1000*Odlingsplan!$C116),Odlingsplan!$F116))</f>
        <v>#N/A</v>
      </c>
      <c r="N116" s="15" t="e" cm="1">
        <f t="array" ref="N116">INDEX(Grunddata!$H$3:$H$49,MATCH(Odlingsplan!$B116,Grunddata!$C$3:$C$49,0),0)*(IF(Odlingsplan!$F116=0,(Odlingsplan!$D116/1000*Odlingsplan!$C116),Odlingsplan!$F116))</f>
        <v>#N/A</v>
      </c>
      <c r="O116" s="15" t="e" cm="1">
        <f t="array" ref="O116">INDEX(Grunddata!$I$3:$I$49,MATCH(Odlingsplan!$B116,Grunddata!$C$3:$C$49,0),0)*(IF(Odlingsplan!$F116=0,(Odlingsplan!$H116/1000*Odlingsplan!$C116),(Odlingsplan!H116/Odlingsplan!D116*Odlingsplan!F116)))</f>
        <v>#N/A</v>
      </c>
      <c r="P116" s="15" t="e" cm="1">
        <f t="array" ref="P116">INDEX(Grunddata!$J$3:$J$49,MATCH(Odlingsplan!$B116,Grunddata!$C$3:$C$49,0),0)*(IF(Odlingsplan!$F116=0,(Odlingsplan!$H116/1000*Odlingsplan!$C116),(Odlingsplan!H116/Odlingsplan!D116*Odlingsplan!F116)))</f>
        <v>#N/A</v>
      </c>
      <c r="Q116" s="15" t="e" cm="1">
        <f t="array" ref="Q116">INDEX(Grunddata!$K$3:$K$49,MATCH(Odlingsplan!$B116,Grunddata!$C$3:$C$49,0),0)*(IF(Odlingsplan!$F116=0,(Odlingsplan!$H116/1000*Odlingsplan!$C116),(Odlingsplan!H116/Odlingsplan!D116*Odlingsplan!F116)))</f>
        <v>#N/A</v>
      </c>
    </row>
    <row r="117" spans="1:17" x14ac:dyDescent="0.3">
      <c r="A117" t="e" cm="1">
        <f t="array" ref="A117">(INDEX(Kvävenedfall!C$5:C$296,MATCH(Odlingsplan!$B$7,Kvävenedfall!B$5:B$296,0),0))*Odlingsplan!C117/10</f>
        <v>#N/A</v>
      </c>
      <c r="B117" cm="1">
        <f t="array" ref="B117">(INDEX(Grunddata!$P$3:$P$87,MATCH(Odlingsplan!L117,Grunddata!$O$3:$O$87,0),0))*Odlingsplan!M117</f>
        <v>0</v>
      </c>
      <c r="C117" cm="1">
        <f t="array" ref="C117">(INDEX(Grunddata!$Q$3:$Q$87,MATCH(Odlingsplan!L117,Grunddata!$O$3:$O$87,0),0))*Odlingsplan!M117</f>
        <v>0</v>
      </c>
      <c r="D117" cm="1">
        <f t="array" ref="D117">(INDEX(Grunddata!$R$3:$R$87,MATCH(Odlingsplan!L117,Grunddata!$O$3:$O$87,0),0))*Odlingsplan!M117</f>
        <v>0</v>
      </c>
      <c r="E117" cm="1">
        <f t="array" ref="E117">(INDEX(Grunddata!$P$3:$P$87,MATCH(Odlingsplan!N117,Grunddata!$O$3:$O$87,0),0))*Odlingsplan!O117</f>
        <v>0</v>
      </c>
      <c r="F117" cm="1">
        <f t="array" ref="F117">(INDEX(Grunddata!$Q$3:$Q$87,MATCH(Odlingsplan!N117,Grunddata!$O$3:$O$87,0),0))*Odlingsplan!O117</f>
        <v>0</v>
      </c>
      <c r="G117" cm="1">
        <f t="array" ref="G117">(INDEX(Grunddata!$R$3:$R$87,MATCH(Odlingsplan!N117,Grunddata!$O$3:$O$87,0),0))*Odlingsplan!O117</f>
        <v>0</v>
      </c>
      <c r="H117" cm="1">
        <f t="array" ref="H117">(INDEX(Grunddata!$P$3:$P$87,MATCH(Odlingsplan!P117,Grunddata!$O$3:$O$87,0),0))*Odlingsplan!Q117</f>
        <v>0</v>
      </c>
      <c r="I117" cm="1">
        <f t="array" ref="I117">(INDEX(Grunddata!$Q$3:$Q$87,MATCH(Odlingsplan!P117,Grunddata!$O$3:$O$87,0),0))*Odlingsplan!Q117</f>
        <v>0</v>
      </c>
      <c r="J117" cm="1">
        <f t="array" ref="J117">(INDEX(Grunddata!$R$3:$R$87,MATCH(Odlingsplan!P117,Grunddata!$O$3:$O$87,0),0))*Odlingsplan!Q117</f>
        <v>0</v>
      </c>
      <c r="L117" s="15" t="e" cm="1">
        <f t="array" ref="L117">INDEX(Grunddata!$F$3:$F$49,MATCH(Odlingsplan!$B117,Grunddata!$C$3:$C$49,0),0)*(IF(Odlingsplan!$F117=0,(Odlingsplan!$D117/1000*Odlingsplan!$C117),Odlingsplan!$F117))</f>
        <v>#N/A</v>
      </c>
      <c r="M117" s="15" t="e" cm="1">
        <f t="array" ref="M117">INDEX(Grunddata!$G$3:$G$49,MATCH(Odlingsplan!$B117,Grunddata!$C$3:$C$49,0),0)*(IF(Odlingsplan!$F117=0,(Odlingsplan!$D117/1000*Odlingsplan!$C117),Odlingsplan!$F117))</f>
        <v>#N/A</v>
      </c>
      <c r="N117" s="15" t="e" cm="1">
        <f t="array" ref="N117">INDEX(Grunddata!$H$3:$H$49,MATCH(Odlingsplan!$B117,Grunddata!$C$3:$C$49,0),0)*(IF(Odlingsplan!$F117=0,(Odlingsplan!$D117/1000*Odlingsplan!$C117),Odlingsplan!$F117))</f>
        <v>#N/A</v>
      </c>
      <c r="O117" s="15" t="e" cm="1">
        <f t="array" ref="O117">INDEX(Grunddata!$I$3:$I$49,MATCH(Odlingsplan!$B117,Grunddata!$C$3:$C$49,0),0)*(IF(Odlingsplan!$F117=0,(Odlingsplan!$H117/1000*Odlingsplan!$C117),(Odlingsplan!H117/Odlingsplan!D117*Odlingsplan!F117)))</f>
        <v>#N/A</v>
      </c>
      <c r="P117" s="15" t="e" cm="1">
        <f t="array" ref="P117">INDEX(Grunddata!$J$3:$J$49,MATCH(Odlingsplan!$B117,Grunddata!$C$3:$C$49,0),0)*(IF(Odlingsplan!$F117=0,(Odlingsplan!$H117/1000*Odlingsplan!$C117),(Odlingsplan!H117/Odlingsplan!D117*Odlingsplan!F117)))</f>
        <v>#N/A</v>
      </c>
      <c r="Q117" s="15" t="e" cm="1">
        <f t="array" ref="Q117">INDEX(Grunddata!$K$3:$K$49,MATCH(Odlingsplan!$B117,Grunddata!$C$3:$C$49,0),0)*(IF(Odlingsplan!$F117=0,(Odlingsplan!$H117/1000*Odlingsplan!$C117),(Odlingsplan!H117/Odlingsplan!D117*Odlingsplan!F117)))</f>
        <v>#N/A</v>
      </c>
    </row>
    <row r="118" spans="1:17" x14ac:dyDescent="0.3">
      <c r="A118" t="e" cm="1">
        <f t="array" ref="A118">(INDEX(Kvävenedfall!C$5:C$296,MATCH(Odlingsplan!$B$7,Kvävenedfall!B$5:B$296,0),0))*Odlingsplan!C118/10</f>
        <v>#N/A</v>
      </c>
      <c r="B118" cm="1">
        <f t="array" ref="B118">(INDEX(Grunddata!$P$3:$P$87,MATCH(Odlingsplan!L118,Grunddata!$O$3:$O$87,0),0))*Odlingsplan!M118</f>
        <v>0</v>
      </c>
      <c r="C118" cm="1">
        <f t="array" ref="C118">(INDEX(Grunddata!$Q$3:$Q$87,MATCH(Odlingsplan!L118,Grunddata!$O$3:$O$87,0),0))*Odlingsplan!M118</f>
        <v>0</v>
      </c>
      <c r="D118" cm="1">
        <f t="array" ref="D118">(INDEX(Grunddata!$R$3:$R$87,MATCH(Odlingsplan!L118,Grunddata!$O$3:$O$87,0),0))*Odlingsplan!M118</f>
        <v>0</v>
      </c>
      <c r="E118" cm="1">
        <f t="array" ref="E118">(INDEX(Grunddata!$P$3:$P$87,MATCH(Odlingsplan!N118,Grunddata!$O$3:$O$87,0),0))*Odlingsplan!O118</f>
        <v>0</v>
      </c>
      <c r="F118" cm="1">
        <f t="array" ref="F118">(INDEX(Grunddata!$Q$3:$Q$87,MATCH(Odlingsplan!N118,Grunddata!$O$3:$O$87,0),0))*Odlingsplan!O118</f>
        <v>0</v>
      </c>
      <c r="G118" cm="1">
        <f t="array" ref="G118">(INDEX(Grunddata!$R$3:$R$87,MATCH(Odlingsplan!N118,Grunddata!$O$3:$O$87,0),0))*Odlingsplan!O118</f>
        <v>0</v>
      </c>
      <c r="H118" cm="1">
        <f t="array" ref="H118">(INDEX(Grunddata!$P$3:$P$87,MATCH(Odlingsplan!P118,Grunddata!$O$3:$O$87,0),0))*Odlingsplan!Q118</f>
        <v>0</v>
      </c>
      <c r="I118" cm="1">
        <f t="array" ref="I118">(INDEX(Grunddata!$Q$3:$Q$87,MATCH(Odlingsplan!P118,Grunddata!$O$3:$O$87,0),0))*Odlingsplan!Q118</f>
        <v>0</v>
      </c>
      <c r="J118" cm="1">
        <f t="array" ref="J118">(INDEX(Grunddata!$R$3:$R$87,MATCH(Odlingsplan!P118,Grunddata!$O$3:$O$87,0),0))*Odlingsplan!Q118</f>
        <v>0</v>
      </c>
      <c r="L118" s="15" t="e" cm="1">
        <f t="array" ref="L118">INDEX(Grunddata!$F$3:$F$49,MATCH(Odlingsplan!$B118,Grunddata!$C$3:$C$49,0),0)*(IF(Odlingsplan!$F118=0,(Odlingsplan!$D118/1000*Odlingsplan!$C118),Odlingsplan!$F118))</f>
        <v>#N/A</v>
      </c>
      <c r="M118" s="15" t="e" cm="1">
        <f t="array" ref="M118">INDEX(Grunddata!$G$3:$G$49,MATCH(Odlingsplan!$B118,Grunddata!$C$3:$C$49,0),0)*(IF(Odlingsplan!$F118=0,(Odlingsplan!$D118/1000*Odlingsplan!$C118),Odlingsplan!$F118))</f>
        <v>#N/A</v>
      </c>
      <c r="N118" s="15" t="e" cm="1">
        <f t="array" ref="N118">INDEX(Grunddata!$H$3:$H$49,MATCH(Odlingsplan!$B118,Grunddata!$C$3:$C$49,0),0)*(IF(Odlingsplan!$F118=0,(Odlingsplan!$D118/1000*Odlingsplan!$C118),Odlingsplan!$F118))</f>
        <v>#N/A</v>
      </c>
      <c r="O118" s="15" t="e" cm="1">
        <f t="array" ref="O118">INDEX(Grunddata!$I$3:$I$49,MATCH(Odlingsplan!$B118,Grunddata!$C$3:$C$49,0),0)*(IF(Odlingsplan!$F118=0,(Odlingsplan!$H118/1000*Odlingsplan!$C118),(Odlingsplan!H118/Odlingsplan!D118*Odlingsplan!F118)))</f>
        <v>#N/A</v>
      </c>
      <c r="P118" s="15" t="e" cm="1">
        <f t="array" ref="P118">INDEX(Grunddata!$J$3:$J$49,MATCH(Odlingsplan!$B118,Grunddata!$C$3:$C$49,0),0)*(IF(Odlingsplan!$F118=0,(Odlingsplan!$H118/1000*Odlingsplan!$C118),(Odlingsplan!H118/Odlingsplan!D118*Odlingsplan!F118)))</f>
        <v>#N/A</v>
      </c>
      <c r="Q118" s="15" t="e" cm="1">
        <f t="array" ref="Q118">INDEX(Grunddata!$K$3:$K$49,MATCH(Odlingsplan!$B118,Grunddata!$C$3:$C$49,0),0)*(IF(Odlingsplan!$F118=0,(Odlingsplan!$H118/1000*Odlingsplan!$C118),(Odlingsplan!H118/Odlingsplan!D118*Odlingsplan!F118)))</f>
        <v>#N/A</v>
      </c>
    </row>
    <row r="119" spans="1:17" x14ac:dyDescent="0.3">
      <c r="A119" t="e" cm="1">
        <f t="array" ref="A119">(INDEX(Kvävenedfall!C$5:C$296,MATCH(Odlingsplan!$B$7,Kvävenedfall!B$5:B$296,0),0))*Odlingsplan!C119/10</f>
        <v>#N/A</v>
      </c>
      <c r="B119" cm="1">
        <f t="array" ref="B119">(INDEX(Grunddata!$P$3:$P$87,MATCH(Odlingsplan!L119,Grunddata!$O$3:$O$87,0),0))*Odlingsplan!M119</f>
        <v>0</v>
      </c>
      <c r="C119" cm="1">
        <f t="array" ref="C119">(INDEX(Grunddata!$Q$3:$Q$87,MATCH(Odlingsplan!L119,Grunddata!$O$3:$O$87,0),0))*Odlingsplan!M119</f>
        <v>0</v>
      </c>
      <c r="D119" cm="1">
        <f t="array" ref="D119">(INDEX(Grunddata!$R$3:$R$87,MATCH(Odlingsplan!L119,Grunddata!$O$3:$O$87,0),0))*Odlingsplan!M119</f>
        <v>0</v>
      </c>
      <c r="E119" cm="1">
        <f t="array" ref="E119">(INDEX(Grunddata!$P$3:$P$87,MATCH(Odlingsplan!N119,Grunddata!$O$3:$O$87,0),0))*Odlingsplan!O119</f>
        <v>0</v>
      </c>
      <c r="F119" cm="1">
        <f t="array" ref="F119">(INDEX(Grunddata!$Q$3:$Q$87,MATCH(Odlingsplan!N119,Grunddata!$O$3:$O$87,0),0))*Odlingsplan!O119</f>
        <v>0</v>
      </c>
      <c r="G119" cm="1">
        <f t="array" ref="G119">(INDEX(Grunddata!$R$3:$R$87,MATCH(Odlingsplan!N119,Grunddata!$O$3:$O$87,0),0))*Odlingsplan!O119</f>
        <v>0</v>
      </c>
      <c r="H119" cm="1">
        <f t="array" ref="H119">(INDEX(Grunddata!$P$3:$P$87,MATCH(Odlingsplan!P119,Grunddata!$O$3:$O$87,0),0))*Odlingsplan!Q119</f>
        <v>0</v>
      </c>
      <c r="I119" cm="1">
        <f t="array" ref="I119">(INDEX(Grunddata!$Q$3:$Q$87,MATCH(Odlingsplan!P119,Grunddata!$O$3:$O$87,0),0))*Odlingsplan!Q119</f>
        <v>0</v>
      </c>
      <c r="J119" cm="1">
        <f t="array" ref="J119">(INDEX(Grunddata!$R$3:$R$87,MATCH(Odlingsplan!P119,Grunddata!$O$3:$O$87,0),0))*Odlingsplan!Q119</f>
        <v>0</v>
      </c>
      <c r="L119" s="15" t="e" cm="1">
        <f t="array" ref="L119">INDEX(Grunddata!$F$3:$F$49,MATCH(Odlingsplan!$B119,Grunddata!$C$3:$C$49,0),0)*(IF(Odlingsplan!$F119=0,(Odlingsplan!$D119/1000*Odlingsplan!$C119),Odlingsplan!$F119))</f>
        <v>#N/A</v>
      </c>
      <c r="M119" s="15" t="e" cm="1">
        <f t="array" ref="M119">INDEX(Grunddata!$G$3:$G$49,MATCH(Odlingsplan!$B119,Grunddata!$C$3:$C$49,0),0)*(IF(Odlingsplan!$F119=0,(Odlingsplan!$D119/1000*Odlingsplan!$C119),Odlingsplan!$F119))</f>
        <v>#N/A</v>
      </c>
      <c r="N119" s="15" t="e" cm="1">
        <f t="array" ref="N119">INDEX(Grunddata!$H$3:$H$49,MATCH(Odlingsplan!$B119,Grunddata!$C$3:$C$49,0),0)*(IF(Odlingsplan!$F119=0,(Odlingsplan!$D119/1000*Odlingsplan!$C119),Odlingsplan!$F119))</f>
        <v>#N/A</v>
      </c>
      <c r="O119" s="15" t="e" cm="1">
        <f t="array" ref="O119">INDEX(Grunddata!$I$3:$I$49,MATCH(Odlingsplan!$B119,Grunddata!$C$3:$C$49,0),0)*(IF(Odlingsplan!$F119=0,(Odlingsplan!$H119/1000*Odlingsplan!$C119),(Odlingsplan!H119/Odlingsplan!D119*Odlingsplan!F119)))</f>
        <v>#N/A</v>
      </c>
      <c r="P119" s="15" t="e" cm="1">
        <f t="array" ref="P119">INDEX(Grunddata!$J$3:$J$49,MATCH(Odlingsplan!$B119,Grunddata!$C$3:$C$49,0),0)*(IF(Odlingsplan!$F119=0,(Odlingsplan!$H119/1000*Odlingsplan!$C119),(Odlingsplan!H119/Odlingsplan!D119*Odlingsplan!F119)))</f>
        <v>#N/A</v>
      </c>
      <c r="Q119" s="15" t="e" cm="1">
        <f t="array" ref="Q119">INDEX(Grunddata!$K$3:$K$49,MATCH(Odlingsplan!$B119,Grunddata!$C$3:$C$49,0),0)*(IF(Odlingsplan!$F119=0,(Odlingsplan!$H119/1000*Odlingsplan!$C119),(Odlingsplan!H119/Odlingsplan!D119*Odlingsplan!F119)))</f>
        <v>#N/A</v>
      </c>
    </row>
    <row r="120" spans="1:17" x14ac:dyDescent="0.3">
      <c r="A120" t="e" cm="1">
        <f t="array" ref="A120">(INDEX(Kvävenedfall!C$5:C$296,MATCH(Odlingsplan!$B$7,Kvävenedfall!B$5:B$296,0),0))*Odlingsplan!C120/10</f>
        <v>#N/A</v>
      </c>
      <c r="B120" cm="1">
        <f t="array" ref="B120">(INDEX(Grunddata!$P$3:$P$87,MATCH(Odlingsplan!L120,Grunddata!$O$3:$O$87,0),0))*Odlingsplan!M120</f>
        <v>0</v>
      </c>
      <c r="C120" cm="1">
        <f t="array" ref="C120">(INDEX(Grunddata!$Q$3:$Q$87,MATCH(Odlingsplan!L120,Grunddata!$O$3:$O$87,0),0))*Odlingsplan!M120</f>
        <v>0</v>
      </c>
      <c r="D120" cm="1">
        <f t="array" ref="D120">(INDEX(Grunddata!$R$3:$R$87,MATCH(Odlingsplan!L120,Grunddata!$O$3:$O$87,0),0))*Odlingsplan!M120</f>
        <v>0</v>
      </c>
      <c r="E120" cm="1">
        <f t="array" ref="E120">(INDEX(Grunddata!$P$3:$P$87,MATCH(Odlingsplan!N120,Grunddata!$O$3:$O$87,0),0))*Odlingsplan!O120</f>
        <v>0</v>
      </c>
      <c r="F120" cm="1">
        <f t="array" ref="F120">(INDEX(Grunddata!$Q$3:$Q$87,MATCH(Odlingsplan!N120,Grunddata!$O$3:$O$87,0),0))*Odlingsplan!O120</f>
        <v>0</v>
      </c>
      <c r="G120" cm="1">
        <f t="array" ref="G120">(INDEX(Grunddata!$R$3:$R$87,MATCH(Odlingsplan!N120,Grunddata!$O$3:$O$87,0),0))*Odlingsplan!O120</f>
        <v>0</v>
      </c>
      <c r="H120" cm="1">
        <f t="array" ref="H120">(INDEX(Grunddata!$P$3:$P$87,MATCH(Odlingsplan!P120,Grunddata!$O$3:$O$87,0),0))*Odlingsplan!Q120</f>
        <v>0</v>
      </c>
      <c r="I120" cm="1">
        <f t="array" ref="I120">(INDEX(Grunddata!$Q$3:$Q$87,MATCH(Odlingsplan!P120,Grunddata!$O$3:$O$87,0),0))*Odlingsplan!Q120</f>
        <v>0</v>
      </c>
      <c r="J120" cm="1">
        <f t="array" ref="J120">(INDEX(Grunddata!$R$3:$R$87,MATCH(Odlingsplan!P120,Grunddata!$O$3:$O$87,0),0))*Odlingsplan!Q120</f>
        <v>0</v>
      </c>
      <c r="L120" s="15" t="e" cm="1">
        <f t="array" ref="L120">INDEX(Grunddata!$F$3:$F$49,MATCH(Odlingsplan!$B120,Grunddata!$C$3:$C$49,0),0)*(IF(Odlingsplan!$F120=0,(Odlingsplan!$D120/1000*Odlingsplan!$C120),Odlingsplan!$F120))</f>
        <v>#N/A</v>
      </c>
      <c r="M120" s="15" t="e" cm="1">
        <f t="array" ref="M120">INDEX(Grunddata!$G$3:$G$49,MATCH(Odlingsplan!$B120,Grunddata!$C$3:$C$49,0),0)*(IF(Odlingsplan!$F120=0,(Odlingsplan!$D120/1000*Odlingsplan!$C120),Odlingsplan!$F120))</f>
        <v>#N/A</v>
      </c>
      <c r="N120" s="15" t="e" cm="1">
        <f t="array" ref="N120">INDEX(Grunddata!$H$3:$H$49,MATCH(Odlingsplan!$B120,Grunddata!$C$3:$C$49,0),0)*(IF(Odlingsplan!$F120=0,(Odlingsplan!$D120/1000*Odlingsplan!$C120),Odlingsplan!$F120))</f>
        <v>#N/A</v>
      </c>
      <c r="O120" s="15" t="e" cm="1">
        <f t="array" ref="O120">INDEX(Grunddata!$I$3:$I$49,MATCH(Odlingsplan!$B120,Grunddata!$C$3:$C$49,0),0)*(IF(Odlingsplan!$F120=0,(Odlingsplan!$H120/1000*Odlingsplan!$C120),(Odlingsplan!H120/Odlingsplan!D120*Odlingsplan!F120)))</f>
        <v>#N/A</v>
      </c>
      <c r="P120" s="15" t="e" cm="1">
        <f t="array" ref="P120">INDEX(Grunddata!$J$3:$J$49,MATCH(Odlingsplan!$B120,Grunddata!$C$3:$C$49,0),0)*(IF(Odlingsplan!$F120=0,(Odlingsplan!$H120/1000*Odlingsplan!$C120),(Odlingsplan!H120/Odlingsplan!D120*Odlingsplan!F120)))</f>
        <v>#N/A</v>
      </c>
      <c r="Q120" s="15" t="e" cm="1">
        <f t="array" ref="Q120">INDEX(Grunddata!$K$3:$K$49,MATCH(Odlingsplan!$B120,Grunddata!$C$3:$C$49,0),0)*(IF(Odlingsplan!$F120=0,(Odlingsplan!$H120/1000*Odlingsplan!$C120),(Odlingsplan!H120/Odlingsplan!D120*Odlingsplan!F120)))</f>
        <v>#N/A</v>
      </c>
    </row>
    <row r="121" spans="1:17" x14ac:dyDescent="0.3">
      <c r="A121" t="e" cm="1">
        <f t="array" ref="A121">(INDEX(Kvävenedfall!C$5:C$296,MATCH(Odlingsplan!$B$7,Kvävenedfall!B$5:B$296,0),0))*Odlingsplan!C121/10</f>
        <v>#N/A</v>
      </c>
      <c r="B121" cm="1">
        <f t="array" ref="B121">(INDEX(Grunddata!$P$3:$P$87,MATCH(Odlingsplan!L121,Grunddata!$O$3:$O$87,0),0))*Odlingsplan!M121</f>
        <v>0</v>
      </c>
      <c r="C121" cm="1">
        <f t="array" ref="C121">(INDEX(Grunddata!$Q$3:$Q$87,MATCH(Odlingsplan!L121,Grunddata!$O$3:$O$87,0),0))*Odlingsplan!M121</f>
        <v>0</v>
      </c>
      <c r="D121" cm="1">
        <f t="array" ref="D121">(INDEX(Grunddata!$R$3:$R$87,MATCH(Odlingsplan!L121,Grunddata!$O$3:$O$87,0),0))*Odlingsplan!M121</f>
        <v>0</v>
      </c>
      <c r="E121" cm="1">
        <f t="array" ref="E121">(INDEX(Grunddata!$P$3:$P$87,MATCH(Odlingsplan!N121,Grunddata!$O$3:$O$87,0),0))*Odlingsplan!O121</f>
        <v>0</v>
      </c>
      <c r="F121" cm="1">
        <f t="array" ref="F121">(INDEX(Grunddata!$Q$3:$Q$87,MATCH(Odlingsplan!N121,Grunddata!$O$3:$O$87,0),0))*Odlingsplan!O121</f>
        <v>0</v>
      </c>
      <c r="G121" cm="1">
        <f t="array" ref="G121">(INDEX(Grunddata!$R$3:$R$87,MATCH(Odlingsplan!N121,Grunddata!$O$3:$O$87,0),0))*Odlingsplan!O121</f>
        <v>0</v>
      </c>
      <c r="H121" cm="1">
        <f t="array" ref="H121">(INDEX(Grunddata!$P$3:$P$87,MATCH(Odlingsplan!P121,Grunddata!$O$3:$O$87,0),0))*Odlingsplan!Q121</f>
        <v>0</v>
      </c>
      <c r="I121" cm="1">
        <f t="array" ref="I121">(INDEX(Grunddata!$Q$3:$Q$87,MATCH(Odlingsplan!P121,Grunddata!$O$3:$O$87,0),0))*Odlingsplan!Q121</f>
        <v>0</v>
      </c>
      <c r="J121" cm="1">
        <f t="array" ref="J121">(INDEX(Grunddata!$R$3:$R$87,MATCH(Odlingsplan!P121,Grunddata!$O$3:$O$87,0),0))*Odlingsplan!Q121</f>
        <v>0</v>
      </c>
      <c r="L121" s="15" t="e" cm="1">
        <f t="array" ref="L121">INDEX(Grunddata!$F$3:$F$49,MATCH(Odlingsplan!$B121,Grunddata!$C$3:$C$49,0),0)*(IF(Odlingsplan!$F121=0,(Odlingsplan!$D121/1000*Odlingsplan!$C121),Odlingsplan!$F121))</f>
        <v>#N/A</v>
      </c>
      <c r="M121" s="15" t="e" cm="1">
        <f t="array" ref="M121">INDEX(Grunddata!$G$3:$G$49,MATCH(Odlingsplan!$B121,Grunddata!$C$3:$C$49,0),0)*(IF(Odlingsplan!$F121=0,(Odlingsplan!$D121/1000*Odlingsplan!$C121),Odlingsplan!$F121))</f>
        <v>#N/A</v>
      </c>
      <c r="N121" s="15" t="e" cm="1">
        <f t="array" ref="N121">INDEX(Grunddata!$H$3:$H$49,MATCH(Odlingsplan!$B121,Grunddata!$C$3:$C$49,0),0)*(IF(Odlingsplan!$F121=0,(Odlingsplan!$D121/1000*Odlingsplan!$C121),Odlingsplan!$F121))</f>
        <v>#N/A</v>
      </c>
      <c r="O121" s="15" t="e" cm="1">
        <f t="array" ref="O121">INDEX(Grunddata!$I$3:$I$49,MATCH(Odlingsplan!$B121,Grunddata!$C$3:$C$49,0),0)*(IF(Odlingsplan!$F121=0,(Odlingsplan!$H121/1000*Odlingsplan!$C121),(Odlingsplan!H121/Odlingsplan!D121*Odlingsplan!F121)))</f>
        <v>#N/A</v>
      </c>
      <c r="P121" s="15" t="e" cm="1">
        <f t="array" ref="P121">INDEX(Grunddata!$J$3:$J$49,MATCH(Odlingsplan!$B121,Grunddata!$C$3:$C$49,0),0)*(IF(Odlingsplan!$F121=0,(Odlingsplan!$H121/1000*Odlingsplan!$C121),(Odlingsplan!H121/Odlingsplan!D121*Odlingsplan!F121)))</f>
        <v>#N/A</v>
      </c>
      <c r="Q121" s="15" t="e" cm="1">
        <f t="array" ref="Q121">INDEX(Grunddata!$K$3:$K$49,MATCH(Odlingsplan!$B121,Grunddata!$C$3:$C$49,0),0)*(IF(Odlingsplan!$F121=0,(Odlingsplan!$H121/1000*Odlingsplan!$C121),(Odlingsplan!H121/Odlingsplan!D121*Odlingsplan!F121)))</f>
        <v>#N/A</v>
      </c>
    </row>
    <row r="122" spans="1:17" x14ac:dyDescent="0.3">
      <c r="A122" t="e" cm="1">
        <f t="array" ref="A122">(INDEX(Kvävenedfall!C$5:C$296,MATCH(Odlingsplan!$B$7,Kvävenedfall!B$5:B$296,0),0))*Odlingsplan!C122/10</f>
        <v>#N/A</v>
      </c>
      <c r="B122" cm="1">
        <f t="array" ref="B122">(INDEX(Grunddata!$P$3:$P$87,MATCH(Odlingsplan!L122,Grunddata!$O$3:$O$87,0),0))*Odlingsplan!M122</f>
        <v>0</v>
      </c>
      <c r="C122" cm="1">
        <f t="array" ref="C122">(INDEX(Grunddata!$Q$3:$Q$87,MATCH(Odlingsplan!L122,Grunddata!$O$3:$O$87,0),0))*Odlingsplan!M122</f>
        <v>0</v>
      </c>
      <c r="D122" cm="1">
        <f t="array" ref="D122">(INDEX(Grunddata!$R$3:$R$87,MATCH(Odlingsplan!L122,Grunddata!$O$3:$O$87,0),0))*Odlingsplan!M122</f>
        <v>0</v>
      </c>
      <c r="E122" cm="1">
        <f t="array" ref="E122">(INDEX(Grunddata!$P$3:$P$87,MATCH(Odlingsplan!N122,Grunddata!$O$3:$O$87,0),0))*Odlingsplan!O122</f>
        <v>0</v>
      </c>
      <c r="F122" cm="1">
        <f t="array" ref="F122">(INDEX(Grunddata!$Q$3:$Q$87,MATCH(Odlingsplan!N122,Grunddata!$O$3:$O$87,0),0))*Odlingsplan!O122</f>
        <v>0</v>
      </c>
      <c r="G122" cm="1">
        <f t="array" ref="G122">(INDEX(Grunddata!$R$3:$R$87,MATCH(Odlingsplan!N122,Grunddata!$O$3:$O$87,0),0))*Odlingsplan!O122</f>
        <v>0</v>
      </c>
      <c r="H122" cm="1">
        <f t="array" ref="H122">(INDEX(Grunddata!$P$3:$P$87,MATCH(Odlingsplan!P122,Grunddata!$O$3:$O$87,0),0))*Odlingsplan!Q122</f>
        <v>0</v>
      </c>
      <c r="I122" cm="1">
        <f t="array" ref="I122">(INDEX(Grunddata!$Q$3:$Q$87,MATCH(Odlingsplan!P122,Grunddata!$O$3:$O$87,0),0))*Odlingsplan!Q122</f>
        <v>0</v>
      </c>
      <c r="J122" cm="1">
        <f t="array" ref="J122">(INDEX(Grunddata!$R$3:$R$87,MATCH(Odlingsplan!P122,Grunddata!$O$3:$O$87,0),0))*Odlingsplan!Q122</f>
        <v>0</v>
      </c>
      <c r="L122" s="15" t="e" cm="1">
        <f t="array" ref="L122">INDEX(Grunddata!$F$3:$F$49,MATCH(Odlingsplan!$B122,Grunddata!$C$3:$C$49,0),0)*(IF(Odlingsplan!$F122=0,(Odlingsplan!$D122/1000*Odlingsplan!$C122),Odlingsplan!$F122))</f>
        <v>#N/A</v>
      </c>
      <c r="M122" s="15" t="e" cm="1">
        <f t="array" ref="M122">INDEX(Grunddata!$G$3:$G$49,MATCH(Odlingsplan!$B122,Grunddata!$C$3:$C$49,0),0)*(IF(Odlingsplan!$F122=0,(Odlingsplan!$D122/1000*Odlingsplan!$C122),Odlingsplan!$F122))</f>
        <v>#N/A</v>
      </c>
      <c r="N122" s="15" t="e" cm="1">
        <f t="array" ref="N122">INDEX(Grunddata!$H$3:$H$49,MATCH(Odlingsplan!$B122,Grunddata!$C$3:$C$49,0),0)*(IF(Odlingsplan!$F122=0,(Odlingsplan!$D122/1000*Odlingsplan!$C122),Odlingsplan!$F122))</f>
        <v>#N/A</v>
      </c>
      <c r="O122" s="15" t="e" cm="1">
        <f t="array" ref="O122">INDEX(Grunddata!$I$3:$I$49,MATCH(Odlingsplan!$B122,Grunddata!$C$3:$C$49,0),0)*(IF(Odlingsplan!$F122=0,(Odlingsplan!$H122/1000*Odlingsplan!$C122),(Odlingsplan!H122/Odlingsplan!D122*Odlingsplan!F122)))</f>
        <v>#N/A</v>
      </c>
      <c r="P122" s="15" t="e" cm="1">
        <f t="array" ref="P122">INDEX(Grunddata!$J$3:$J$49,MATCH(Odlingsplan!$B122,Grunddata!$C$3:$C$49,0),0)*(IF(Odlingsplan!$F122=0,(Odlingsplan!$H122/1000*Odlingsplan!$C122),(Odlingsplan!H122/Odlingsplan!D122*Odlingsplan!F122)))</f>
        <v>#N/A</v>
      </c>
      <c r="Q122" s="15" t="e" cm="1">
        <f t="array" ref="Q122">INDEX(Grunddata!$K$3:$K$49,MATCH(Odlingsplan!$B122,Grunddata!$C$3:$C$49,0),0)*(IF(Odlingsplan!$F122=0,(Odlingsplan!$H122/1000*Odlingsplan!$C122),(Odlingsplan!H122/Odlingsplan!D122*Odlingsplan!F122)))</f>
        <v>#N/A</v>
      </c>
    </row>
    <row r="123" spans="1:17" x14ac:dyDescent="0.3">
      <c r="A123" t="e" cm="1">
        <f t="array" ref="A123">(INDEX(Kvävenedfall!C$5:C$296,MATCH(Odlingsplan!$B$7,Kvävenedfall!B$5:B$296,0),0))*Odlingsplan!C123/10</f>
        <v>#N/A</v>
      </c>
      <c r="B123" cm="1">
        <f t="array" ref="B123">(INDEX(Grunddata!$P$3:$P$87,MATCH(Odlingsplan!L123,Grunddata!$O$3:$O$87,0),0))*Odlingsplan!M123</f>
        <v>0</v>
      </c>
      <c r="C123" cm="1">
        <f t="array" ref="C123">(INDEX(Grunddata!$Q$3:$Q$87,MATCH(Odlingsplan!L123,Grunddata!$O$3:$O$87,0),0))*Odlingsplan!M123</f>
        <v>0</v>
      </c>
      <c r="D123" cm="1">
        <f t="array" ref="D123">(INDEX(Grunddata!$R$3:$R$87,MATCH(Odlingsplan!L123,Grunddata!$O$3:$O$87,0),0))*Odlingsplan!M123</f>
        <v>0</v>
      </c>
      <c r="E123" cm="1">
        <f t="array" ref="E123">(INDEX(Grunddata!$P$3:$P$87,MATCH(Odlingsplan!N123,Grunddata!$O$3:$O$87,0),0))*Odlingsplan!O123</f>
        <v>0</v>
      </c>
      <c r="F123" cm="1">
        <f t="array" ref="F123">(INDEX(Grunddata!$Q$3:$Q$87,MATCH(Odlingsplan!N123,Grunddata!$O$3:$O$87,0),0))*Odlingsplan!O123</f>
        <v>0</v>
      </c>
      <c r="G123" cm="1">
        <f t="array" ref="G123">(INDEX(Grunddata!$R$3:$R$87,MATCH(Odlingsplan!N123,Grunddata!$O$3:$O$87,0),0))*Odlingsplan!O123</f>
        <v>0</v>
      </c>
      <c r="H123" cm="1">
        <f t="array" ref="H123">(INDEX(Grunddata!$P$3:$P$87,MATCH(Odlingsplan!P123,Grunddata!$O$3:$O$87,0),0))*Odlingsplan!Q123</f>
        <v>0</v>
      </c>
      <c r="I123" cm="1">
        <f t="array" ref="I123">(INDEX(Grunddata!$Q$3:$Q$87,MATCH(Odlingsplan!P123,Grunddata!$O$3:$O$87,0),0))*Odlingsplan!Q123</f>
        <v>0</v>
      </c>
      <c r="J123" cm="1">
        <f t="array" ref="J123">(INDEX(Grunddata!$R$3:$R$87,MATCH(Odlingsplan!P123,Grunddata!$O$3:$O$87,0),0))*Odlingsplan!Q123</f>
        <v>0</v>
      </c>
      <c r="L123" s="15" t="e" cm="1">
        <f t="array" ref="L123">INDEX(Grunddata!$F$3:$F$49,MATCH(Odlingsplan!$B123,Grunddata!$C$3:$C$49,0),0)*(IF(Odlingsplan!$F123=0,(Odlingsplan!$D123/1000*Odlingsplan!$C123),Odlingsplan!$F123))</f>
        <v>#N/A</v>
      </c>
      <c r="M123" s="15" t="e" cm="1">
        <f t="array" ref="M123">INDEX(Grunddata!$G$3:$G$49,MATCH(Odlingsplan!$B123,Grunddata!$C$3:$C$49,0),0)*(IF(Odlingsplan!$F123=0,(Odlingsplan!$D123/1000*Odlingsplan!$C123),Odlingsplan!$F123))</f>
        <v>#N/A</v>
      </c>
      <c r="N123" s="15" t="e" cm="1">
        <f t="array" ref="N123">INDEX(Grunddata!$H$3:$H$49,MATCH(Odlingsplan!$B123,Grunddata!$C$3:$C$49,0),0)*(IF(Odlingsplan!$F123=0,(Odlingsplan!$D123/1000*Odlingsplan!$C123),Odlingsplan!$F123))</f>
        <v>#N/A</v>
      </c>
      <c r="O123" s="15" t="e" cm="1">
        <f t="array" ref="O123">INDEX(Grunddata!$I$3:$I$49,MATCH(Odlingsplan!$B123,Grunddata!$C$3:$C$49,0),0)*(IF(Odlingsplan!$F123=0,(Odlingsplan!$H123/1000*Odlingsplan!$C123),(Odlingsplan!H123/Odlingsplan!D123*Odlingsplan!F123)))</f>
        <v>#N/A</v>
      </c>
      <c r="P123" s="15" t="e" cm="1">
        <f t="array" ref="P123">INDEX(Grunddata!$J$3:$J$49,MATCH(Odlingsplan!$B123,Grunddata!$C$3:$C$49,0),0)*(IF(Odlingsplan!$F123=0,(Odlingsplan!$H123/1000*Odlingsplan!$C123),(Odlingsplan!H123/Odlingsplan!D123*Odlingsplan!F123)))</f>
        <v>#N/A</v>
      </c>
      <c r="Q123" s="15" t="e" cm="1">
        <f t="array" ref="Q123">INDEX(Grunddata!$K$3:$K$49,MATCH(Odlingsplan!$B123,Grunddata!$C$3:$C$49,0),0)*(IF(Odlingsplan!$F123=0,(Odlingsplan!$H123/1000*Odlingsplan!$C123),(Odlingsplan!H123/Odlingsplan!D123*Odlingsplan!F123)))</f>
        <v>#N/A</v>
      </c>
    </row>
    <row r="124" spans="1:17" x14ac:dyDescent="0.3">
      <c r="A124" t="e" cm="1">
        <f t="array" ref="A124">(INDEX(Kvävenedfall!C$5:C$296,MATCH(Odlingsplan!$B$7,Kvävenedfall!B$5:B$296,0),0))*Odlingsplan!C124/10</f>
        <v>#N/A</v>
      </c>
      <c r="B124" cm="1">
        <f t="array" ref="B124">(INDEX(Grunddata!$P$3:$P$87,MATCH(Odlingsplan!L124,Grunddata!$O$3:$O$87,0),0))*Odlingsplan!M124</f>
        <v>0</v>
      </c>
      <c r="C124" cm="1">
        <f t="array" ref="C124">(INDEX(Grunddata!$Q$3:$Q$87,MATCH(Odlingsplan!L124,Grunddata!$O$3:$O$87,0),0))*Odlingsplan!M124</f>
        <v>0</v>
      </c>
      <c r="D124" cm="1">
        <f t="array" ref="D124">(INDEX(Grunddata!$R$3:$R$87,MATCH(Odlingsplan!L124,Grunddata!$O$3:$O$87,0),0))*Odlingsplan!M124</f>
        <v>0</v>
      </c>
      <c r="E124" cm="1">
        <f t="array" ref="E124">(INDEX(Grunddata!$P$3:$P$87,MATCH(Odlingsplan!N124,Grunddata!$O$3:$O$87,0),0))*Odlingsplan!O124</f>
        <v>0</v>
      </c>
      <c r="F124" cm="1">
        <f t="array" ref="F124">(INDEX(Grunddata!$Q$3:$Q$87,MATCH(Odlingsplan!N124,Grunddata!$O$3:$O$87,0),0))*Odlingsplan!O124</f>
        <v>0</v>
      </c>
      <c r="G124" cm="1">
        <f t="array" ref="G124">(INDEX(Grunddata!$R$3:$R$87,MATCH(Odlingsplan!N124,Grunddata!$O$3:$O$87,0),0))*Odlingsplan!O124</f>
        <v>0</v>
      </c>
      <c r="H124" cm="1">
        <f t="array" ref="H124">(INDEX(Grunddata!$P$3:$P$87,MATCH(Odlingsplan!P124,Grunddata!$O$3:$O$87,0),0))*Odlingsplan!Q124</f>
        <v>0</v>
      </c>
      <c r="I124" cm="1">
        <f t="array" ref="I124">(INDEX(Grunddata!$Q$3:$Q$87,MATCH(Odlingsplan!P124,Grunddata!$O$3:$O$87,0),0))*Odlingsplan!Q124</f>
        <v>0</v>
      </c>
      <c r="J124" cm="1">
        <f t="array" ref="J124">(INDEX(Grunddata!$R$3:$R$87,MATCH(Odlingsplan!P124,Grunddata!$O$3:$O$87,0),0))*Odlingsplan!Q124</f>
        <v>0</v>
      </c>
      <c r="L124" s="15" t="e" cm="1">
        <f t="array" ref="L124">INDEX(Grunddata!$F$3:$F$49,MATCH(Odlingsplan!$B124,Grunddata!$C$3:$C$49,0),0)*(IF(Odlingsplan!$F124=0,(Odlingsplan!$D124/1000*Odlingsplan!$C124),Odlingsplan!$F124))</f>
        <v>#N/A</v>
      </c>
      <c r="M124" s="15" t="e" cm="1">
        <f t="array" ref="M124">INDEX(Grunddata!$G$3:$G$49,MATCH(Odlingsplan!$B124,Grunddata!$C$3:$C$49,0),0)*(IF(Odlingsplan!$F124=0,(Odlingsplan!$D124/1000*Odlingsplan!$C124),Odlingsplan!$F124))</f>
        <v>#N/A</v>
      </c>
      <c r="N124" s="15" t="e" cm="1">
        <f t="array" ref="N124">INDEX(Grunddata!$H$3:$H$49,MATCH(Odlingsplan!$B124,Grunddata!$C$3:$C$49,0),0)*(IF(Odlingsplan!$F124=0,(Odlingsplan!$D124/1000*Odlingsplan!$C124),Odlingsplan!$F124))</f>
        <v>#N/A</v>
      </c>
      <c r="O124" s="15" t="e" cm="1">
        <f t="array" ref="O124">INDEX(Grunddata!$I$3:$I$49,MATCH(Odlingsplan!$B124,Grunddata!$C$3:$C$49,0),0)*(IF(Odlingsplan!$F124=0,(Odlingsplan!$H124/1000*Odlingsplan!$C124),(Odlingsplan!H124/Odlingsplan!D124*Odlingsplan!F124)))</f>
        <v>#N/A</v>
      </c>
      <c r="P124" s="15" t="e" cm="1">
        <f t="array" ref="P124">INDEX(Grunddata!$J$3:$J$49,MATCH(Odlingsplan!$B124,Grunddata!$C$3:$C$49,0),0)*(IF(Odlingsplan!$F124=0,(Odlingsplan!$H124/1000*Odlingsplan!$C124),(Odlingsplan!H124/Odlingsplan!D124*Odlingsplan!F124)))</f>
        <v>#N/A</v>
      </c>
      <c r="Q124" s="15" t="e" cm="1">
        <f t="array" ref="Q124">INDEX(Grunddata!$K$3:$K$49,MATCH(Odlingsplan!$B124,Grunddata!$C$3:$C$49,0),0)*(IF(Odlingsplan!$F124=0,(Odlingsplan!$H124/1000*Odlingsplan!$C124),(Odlingsplan!H124/Odlingsplan!D124*Odlingsplan!F124)))</f>
        <v>#N/A</v>
      </c>
    </row>
    <row r="125" spans="1:17" x14ac:dyDescent="0.3">
      <c r="A125" t="e" cm="1">
        <f t="array" ref="A125">(INDEX(Kvävenedfall!C$5:C$296,MATCH(Odlingsplan!$B$7,Kvävenedfall!B$5:B$296,0),0))*Odlingsplan!C125/10</f>
        <v>#N/A</v>
      </c>
      <c r="B125" cm="1">
        <f t="array" ref="B125">(INDEX(Grunddata!$P$3:$P$87,MATCH(Odlingsplan!L125,Grunddata!$O$3:$O$87,0),0))*Odlingsplan!M125</f>
        <v>0</v>
      </c>
      <c r="C125" cm="1">
        <f t="array" ref="C125">(INDEX(Grunddata!$Q$3:$Q$87,MATCH(Odlingsplan!L125,Grunddata!$O$3:$O$87,0),0))*Odlingsplan!M125</f>
        <v>0</v>
      </c>
      <c r="D125" cm="1">
        <f t="array" ref="D125">(INDEX(Grunddata!$R$3:$R$87,MATCH(Odlingsplan!L125,Grunddata!$O$3:$O$87,0),0))*Odlingsplan!M125</f>
        <v>0</v>
      </c>
      <c r="E125" cm="1">
        <f t="array" ref="E125">(INDEX(Grunddata!$P$3:$P$87,MATCH(Odlingsplan!N125,Grunddata!$O$3:$O$87,0),0))*Odlingsplan!O125</f>
        <v>0</v>
      </c>
      <c r="F125" cm="1">
        <f t="array" ref="F125">(INDEX(Grunddata!$Q$3:$Q$87,MATCH(Odlingsplan!N125,Grunddata!$O$3:$O$87,0),0))*Odlingsplan!O125</f>
        <v>0</v>
      </c>
      <c r="G125" cm="1">
        <f t="array" ref="G125">(INDEX(Grunddata!$R$3:$R$87,MATCH(Odlingsplan!N125,Grunddata!$O$3:$O$87,0),0))*Odlingsplan!O125</f>
        <v>0</v>
      </c>
      <c r="H125" cm="1">
        <f t="array" ref="H125">(INDEX(Grunddata!$P$3:$P$87,MATCH(Odlingsplan!P125,Grunddata!$O$3:$O$87,0),0))*Odlingsplan!Q125</f>
        <v>0</v>
      </c>
      <c r="I125" cm="1">
        <f t="array" ref="I125">(INDEX(Grunddata!$Q$3:$Q$87,MATCH(Odlingsplan!P125,Grunddata!$O$3:$O$87,0),0))*Odlingsplan!Q125</f>
        <v>0</v>
      </c>
      <c r="J125" cm="1">
        <f t="array" ref="J125">(INDEX(Grunddata!$R$3:$R$87,MATCH(Odlingsplan!P125,Grunddata!$O$3:$O$87,0),0))*Odlingsplan!Q125</f>
        <v>0</v>
      </c>
      <c r="L125" s="15" t="e" cm="1">
        <f t="array" ref="L125">INDEX(Grunddata!$F$3:$F$49,MATCH(Odlingsplan!$B125,Grunddata!$C$3:$C$49,0),0)*(IF(Odlingsplan!$F125=0,(Odlingsplan!$D125/1000*Odlingsplan!$C125),Odlingsplan!$F125))</f>
        <v>#N/A</v>
      </c>
      <c r="M125" s="15" t="e" cm="1">
        <f t="array" ref="M125">INDEX(Grunddata!$G$3:$G$49,MATCH(Odlingsplan!$B125,Grunddata!$C$3:$C$49,0),0)*(IF(Odlingsplan!$F125=0,(Odlingsplan!$D125/1000*Odlingsplan!$C125),Odlingsplan!$F125))</f>
        <v>#N/A</v>
      </c>
      <c r="N125" s="15" t="e" cm="1">
        <f t="array" ref="N125">INDEX(Grunddata!$H$3:$H$49,MATCH(Odlingsplan!$B125,Grunddata!$C$3:$C$49,0),0)*(IF(Odlingsplan!$F125=0,(Odlingsplan!$D125/1000*Odlingsplan!$C125),Odlingsplan!$F125))</f>
        <v>#N/A</v>
      </c>
      <c r="O125" s="15" t="e" cm="1">
        <f t="array" ref="O125">INDEX(Grunddata!$I$3:$I$49,MATCH(Odlingsplan!$B125,Grunddata!$C$3:$C$49,0),0)*(IF(Odlingsplan!$F125=0,(Odlingsplan!$H125/1000*Odlingsplan!$C125),(Odlingsplan!H125/Odlingsplan!D125*Odlingsplan!F125)))</f>
        <v>#N/A</v>
      </c>
      <c r="P125" s="15" t="e" cm="1">
        <f t="array" ref="P125">INDEX(Grunddata!$J$3:$J$49,MATCH(Odlingsplan!$B125,Grunddata!$C$3:$C$49,0),0)*(IF(Odlingsplan!$F125=0,(Odlingsplan!$H125/1000*Odlingsplan!$C125),(Odlingsplan!H125/Odlingsplan!D125*Odlingsplan!F125)))</f>
        <v>#N/A</v>
      </c>
      <c r="Q125" s="15" t="e" cm="1">
        <f t="array" ref="Q125">INDEX(Grunddata!$K$3:$K$49,MATCH(Odlingsplan!$B125,Grunddata!$C$3:$C$49,0),0)*(IF(Odlingsplan!$F125=0,(Odlingsplan!$H125/1000*Odlingsplan!$C125),(Odlingsplan!H125/Odlingsplan!D125*Odlingsplan!F125)))</f>
        <v>#N/A</v>
      </c>
    </row>
    <row r="126" spans="1:17" x14ac:dyDescent="0.3">
      <c r="A126" t="e" cm="1">
        <f t="array" ref="A126">(INDEX(Kvävenedfall!C$5:C$296,MATCH(Odlingsplan!$B$7,Kvävenedfall!B$5:B$296,0),0))*Odlingsplan!C126/10</f>
        <v>#N/A</v>
      </c>
      <c r="B126" cm="1">
        <f t="array" ref="B126">(INDEX(Grunddata!$P$3:$P$87,MATCH(Odlingsplan!L126,Grunddata!$O$3:$O$87,0),0))*Odlingsplan!M126</f>
        <v>0</v>
      </c>
      <c r="C126" cm="1">
        <f t="array" ref="C126">(INDEX(Grunddata!$Q$3:$Q$87,MATCH(Odlingsplan!L126,Grunddata!$O$3:$O$87,0),0))*Odlingsplan!M126</f>
        <v>0</v>
      </c>
      <c r="D126" cm="1">
        <f t="array" ref="D126">(INDEX(Grunddata!$R$3:$R$87,MATCH(Odlingsplan!L126,Grunddata!$O$3:$O$87,0),0))*Odlingsplan!M126</f>
        <v>0</v>
      </c>
      <c r="E126" cm="1">
        <f t="array" ref="E126">(INDEX(Grunddata!$P$3:$P$87,MATCH(Odlingsplan!N126,Grunddata!$O$3:$O$87,0),0))*Odlingsplan!O126</f>
        <v>0</v>
      </c>
      <c r="F126" cm="1">
        <f t="array" ref="F126">(INDEX(Grunddata!$Q$3:$Q$87,MATCH(Odlingsplan!N126,Grunddata!$O$3:$O$87,0),0))*Odlingsplan!O126</f>
        <v>0</v>
      </c>
      <c r="G126" cm="1">
        <f t="array" ref="G126">(INDEX(Grunddata!$R$3:$R$87,MATCH(Odlingsplan!N126,Grunddata!$O$3:$O$87,0),0))*Odlingsplan!O126</f>
        <v>0</v>
      </c>
      <c r="H126" cm="1">
        <f t="array" ref="H126">(INDEX(Grunddata!$P$3:$P$87,MATCH(Odlingsplan!P126,Grunddata!$O$3:$O$87,0),0))*Odlingsplan!Q126</f>
        <v>0</v>
      </c>
      <c r="I126" cm="1">
        <f t="array" ref="I126">(INDEX(Grunddata!$Q$3:$Q$87,MATCH(Odlingsplan!P126,Grunddata!$O$3:$O$87,0),0))*Odlingsplan!Q126</f>
        <v>0</v>
      </c>
      <c r="J126" cm="1">
        <f t="array" ref="J126">(INDEX(Grunddata!$R$3:$R$87,MATCH(Odlingsplan!P126,Grunddata!$O$3:$O$87,0),0))*Odlingsplan!Q126</f>
        <v>0</v>
      </c>
      <c r="L126" s="15" t="e" cm="1">
        <f t="array" ref="L126">INDEX(Grunddata!$F$3:$F$49,MATCH(Odlingsplan!$B126,Grunddata!$C$3:$C$49,0),0)*(IF(Odlingsplan!$F126=0,(Odlingsplan!$D126/1000*Odlingsplan!$C126),Odlingsplan!$F126))</f>
        <v>#N/A</v>
      </c>
      <c r="M126" s="15" t="e" cm="1">
        <f t="array" ref="M126">INDEX(Grunddata!$G$3:$G$49,MATCH(Odlingsplan!$B126,Grunddata!$C$3:$C$49,0),0)*(IF(Odlingsplan!$F126=0,(Odlingsplan!$D126/1000*Odlingsplan!$C126),Odlingsplan!$F126))</f>
        <v>#N/A</v>
      </c>
      <c r="N126" s="15" t="e" cm="1">
        <f t="array" ref="N126">INDEX(Grunddata!$H$3:$H$49,MATCH(Odlingsplan!$B126,Grunddata!$C$3:$C$49,0),0)*(IF(Odlingsplan!$F126=0,(Odlingsplan!$D126/1000*Odlingsplan!$C126),Odlingsplan!$F126))</f>
        <v>#N/A</v>
      </c>
      <c r="O126" s="15" t="e" cm="1">
        <f t="array" ref="O126">INDEX(Grunddata!$I$3:$I$49,MATCH(Odlingsplan!$B126,Grunddata!$C$3:$C$49,0),0)*(IF(Odlingsplan!$F126=0,(Odlingsplan!$H126/1000*Odlingsplan!$C126),(Odlingsplan!H126/Odlingsplan!D126*Odlingsplan!F126)))</f>
        <v>#N/A</v>
      </c>
      <c r="P126" s="15" t="e" cm="1">
        <f t="array" ref="P126">INDEX(Grunddata!$J$3:$J$49,MATCH(Odlingsplan!$B126,Grunddata!$C$3:$C$49,0),0)*(IF(Odlingsplan!$F126=0,(Odlingsplan!$H126/1000*Odlingsplan!$C126),(Odlingsplan!H126/Odlingsplan!D126*Odlingsplan!F126)))</f>
        <v>#N/A</v>
      </c>
      <c r="Q126" s="15" t="e" cm="1">
        <f t="array" ref="Q126">INDEX(Grunddata!$K$3:$K$49,MATCH(Odlingsplan!$B126,Grunddata!$C$3:$C$49,0),0)*(IF(Odlingsplan!$F126=0,(Odlingsplan!$H126/1000*Odlingsplan!$C126),(Odlingsplan!H126/Odlingsplan!D126*Odlingsplan!F126)))</f>
        <v>#N/A</v>
      </c>
    </row>
    <row r="127" spans="1:17" x14ac:dyDescent="0.3">
      <c r="A127" t="e" cm="1">
        <f t="array" ref="A127">(INDEX(Kvävenedfall!C$5:C$296,MATCH(Odlingsplan!$B$7,Kvävenedfall!B$5:B$296,0),0))*Odlingsplan!C127/10</f>
        <v>#N/A</v>
      </c>
      <c r="B127" cm="1">
        <f t="array" ref="B127">(INDEX(Grunddata!$P$3:$P$87,MATCH(Odlingsplan!L127,Grunddata!$O$3:$O$87,0),0))*Odlingsplan!M127</f>
        <v>0</v>
      </c>
      <c r="C127" cm="1">
        <f t="array" ref="C127">(INDEX(Grunddata!$Q$3:$Q$87,MATCH(Odlingsplan!L127,Grunddata!$O$3:$O$87,0),0))*Odlingsplan!M127</f>
        <v>0</v>
      </c>
      <c r="D127" cm="1">
        <f t="array" ref="D127">(INDEX(Grunddata!$R$3:$R$87,MATCH(Odlingsplan!L127,Grunddata!$O$3:$O$87,0),0))*Odlingsplan!M127</f>
        <v>0</v>
      </c>
      <c r="E127" cm="1">
        <f t="array" ref="E127">(INDEX(Grunddata!$P$3:$P$87,MATCH(Odlingsplan!N127,Grunddata!$O$3:$O$87,0),0))*Odlingsplan!O127</f>
        <v>0</v>
      </c>
      <c r="F127" cm="1">
        <f t="array" ref="F127">(INDEX(Grunddata!$Q$3:$Q$87,MATCH(Odlingsplan!N127,Grunddata!$O$3:$O$87,0),0))*Odlingsplan!O127</f>
        <v>0</v>
      </c>
      <c r="G127" cm="1">
        <f t="array" ref="G127">(INDEX(Grunddata!$R$3:$R$87,MATCH(Odlingsplan!N127,Grunddata!$O$3:$O$87,0),0))*Odlingsplan!O127</f>
        <v>0</v>
      </c>
      <c r="H127" cm="1">
        <f t="array" ref="H127">(INDEX(Grunddata!$P$3:$P$87,MATCH(Odlingsplan!P127,Grunddata!$O$3:$O$87,0),0))*Odlingsplan!Q127</f>
        <v>0</v>
      </c>
      <c r="I127" cm="1">
        <f t="array" ref="I127">(INDEX(Grunddata!$Q$3:$Q$87,MATCH(Odlingsplan!P127,Grunddata!$O$3:$O$87,0),0))*Odlingsplan!Q127</f>
        <v>0</v>
      </c>
      <c r="J127" cm="1">
        <f t="array" ref="J127">(INDEX(Grunddata!$R$3:$R$87,MATCH(Odlingsplan!P127,Grunddata!$O$3:$O$87,0),0))*Odlingsplan!Q127</f>
        <v>0</v>
      </c>
      <c r="L127" s="15" t="e" cm="1">
        <f t="array" ref="L127">INDEX(Grunddata!$F$3:$F$49,MATCH(Odlingsplan!$B127,Grunddata!$C$3:$C$49,0),0)*(IF(Odlingsplan!$F127=0,(Odlingsplan!$D127/1000*Odlingsplan!$C127),Odlingsplan!$F127))</f>
        <v>#N/A</v>
      </c>
      <c r="M127" s="15" t="e" cm="1">
        <f t="array" ref="M127">INDEX(Grunddata!$G$3:$G$49,MATCH(Odlingsplan!$B127,Grunddata!$C$3:$C$49,0),0)*(IF(Odlingsplan!$F127=0,(Odlingsplan!$D127/1000*Odlingsplan!$C127),Odlingsplan!$F127))</f>
        <v>#N/A</v>
      </c>
      <c r="N127" s="15" t="e" cm="1">
        <f t="array" ref="N127">INDEX(Grunddata!$H$3:$H$49,MATCH(Odlingsplan!$B127,Grunddata!$C$3:$C$49,0),0)*(IF(Odlingsplan!$F127=0,(Odlingsplan!$D127/1000*Odlingsplan!$C127),Odlingsplan!$F127))</f>
        <v>#N/A</v>
      </c>
      <c r="O127" s="15" t="e" cm="1">
        <f t="array" ref="O127">INDEX(Grunddata!$I$3:$I$49,MATCH(Odlingsplan!$B127,Grunddata!$C$3:$C$49,0),0)*(IF(Odlingsplan!$F127=0,(Odlingsplan!$H127/1000*Odlingsplan!$C127),(Odlingsplan!H127/Odlingsplan!D127*Odlingsplan!F127)))</f>
        <v>#N/A</v>
      </c>
      <c r="P127" s="15" t="e" cm="1">
        <f t="array" ref="P127">INDEX(Grunddata!$J$3:$J$49,MATCH(Odlingsplan!$B127,Grunddata!$C$3:$C$49,0),0)*(IF(Odlingsplan!$F127=0,(Odlingsplan!$H127/1000*Odlingsplan!$C127),(Odlingsplan!H127/Odlingsplan!D127*Odlingsplan!F127)))</f>
        <v>#N/A</v>
      </c>
      <c r="Q127" s="15" t="e" cm="1">
        <f t="array" ref="Q127">INDEX(Grunddata!$K$3:$K$49,MATCH(Odlingsplan!$B127,Grunddata!$C$3:$C$49,0),0)*(IF(Odlingsplan!$F127=0,(Odlingsplan!$H127/1000*Odlingsplan!$C127),(Odlingsplan!H127/Odlingsplan!D127*Odlingsplan!F127)))</f>
        <v>#N/A</v>
      </c>
    </row>
    <row r="128" spans="1:17" x14ac:dyDescent="0.3">
      <c r="A128" t="e" cm="1">
        <f t="array" ref="A128">(INDEX(Kvävenedfall!C$5:C$296,MATCH(Odlingsplan!$B$7,Kvävenedfall!B$5:B$296,0),0))*Odlingsplan!C128/10</f>
        <v>#N/A</v>
      </c>
      <c r="B128" cm="1">
        <f t="array" ref="B128">(INDEX(Grunddata!$P$3:$P$87,MATCH(Odlingsplan!L128,Grunddata!$O$3:$O$87,0),0))*Odlingsplan!M128</f>
        <v>0</v>
      </c>
      <c r="C128" cm="1">
        <f t="array" ref="C128">(INDEX(Grunddata!$Q$3:$Q$87,MATCH(Odlingsplan!L128,Grunddata!$O$3:$O$87,0),0))*Odlingsplan!M128</f>
        <v>0</v>
      </c>
      <c r="D128" cm="1">
        <f t="array" ref="D128">(INDEX(Grunddata!$R$3:$R$87,MATCH(Odlingsplan!L128,Grunddata!$O$3:$O$87,0),0))*Odlingsplan!M128</f>
        <v>0</v>
      </c>
      <c r="E128" cm="1">
        <f t="array" ref="E128">(INDEX(Grunddata!$P$3:$P$87,MATCH(Odlingsplan!N128,Grunddata!$O$3:$O$87,0),0))*Odlingsplan!O128</f>
        <v>0</v>
      </c>
      <c r="F128" cm="1">
        <f t="array" ref="F128">(INDEX(Grunddata!$Q$3:$Q$87,MATCH(Odlingsplan!N128,Grunddata!$O$3:$O$87,0),0))*Odlingsplan!O128</f>
        <v>0</v>
      </c>
      <c r="G128" cm="1">
        <f t="array" ref="G128">(INDEX(Grunddata!$R$3:$R$87,MATCH(Odlingsplan!N128,Grunddata!$O$3:$O$87,0),0))*Odlingsplan!O128</f>
        <v>0</v>
      </c>
      <c r="H128" cm="1">
        <f t="array" ref="H128">(INDEX(Grunddata!$P$3:$P$87,MATCH(Odlingsplan!P128,Grunddata!$O$3:$O$87,0),0))*Odlingsplan!Q128</f>
        <v>0</v>
      </c>
      <c r="I128" cm="1">
        <f t="array" ref="I128">(INDEX(Grunddata!$Q$3:$Q$87,MATCH(Odlingsplan!P128,Grunddata!$O$3:$O$87,0),0))*Odlingsplan!Q128</f>
        <v>0</v>
      </c>
      <c r="J128" cm="1">
        <f t="array" ref="J128">(INDEX(Grunddata!$R$3:$R$87,MATCH(Odlingsplan!P128,Grunddata!$O$3:$O$87,0),0))*Odlingsplan!Q128</f>
        <v>0</v>
      </c>
      <c r="L128" s="15" t="e" cm="1">
        <f t="array" ref="L128">INDEX(Grunddata!$F$3:$F$49,MATCH(Odlingsplan!$B128,Grunddata!$C$3:$C$49,0),0)*(IF(Odlingsplan!$F128=0,(Odlingsplan!$D128/1000*Odlingsplan!$C128),Odlingsplan!$F128))</f>
        <v>#N/A</v>
      </c>
      <c r="M128" s="15" t="e" cm="1">
        <f t="array" ref="M128">INDEX(Grunddata!$G$3:$G$49,MATCH(Odlingsplan!$B128,Grunddata!$C$3:$C$49,0),0)*(IF(Odlingsplan!$F128=0,(Odlingsplan!$D128/1000*Odlingsplan!$C128),Odlingsplan!$F128))</f>
        <v>#N/A</v>
      </c>
      <c r="N128" s="15" t="e" cm="1">
        <f t="array" ref="N128">INDEX(Grunddata!$H$3:$H$49,MATCH(Odlingsplan!$B128,Grunddata!$C$3:$C$49,0),0)*(IF(Odlingsplan!$F128=0,(Odlingsplan!$D128/1000*Odlingsplan!$C128),Odlingsplan!$F128))</f>
        <v>#N/A</v>
      </c>
      <c r="O128" s="15" t="e" cm="1">
        <f t="array" ref="O128">INDEX(Grunddata!$I$3:$I$49,MATCH(Odlingsplan!$B128,Grunddata!$C$3:$C$49,0),0)*(IF(Odlingsplan!$F128=0,(Odlingsplan!$H128/1000*Odlingsplan!$C128),(Odlingsplan!H128/Odlingsplan!D128*Odlingsplan!F128)))</f>
        <v>#N/A</v>
      </c>
      <c r="P128" s="15" t="e" cm="1">
        <f t="array" ref="P128">INDEX(Grunddata!$J$3:$J$49,MATCH(Odlingsplan!$B128,Grunddata!$C$3:$C$49,0),0)*(IF(Odlingsplan!$F128=0,(Odlingsplan!$H128/1000*Odlingsplan!$C128),(Odlingsplan!H128/Odlingsplan!D128*Odlingsplan!F128)))</f>
        <v>#N/A</v>
      </c>
      <c r="Q128" s="15" t="e" cm="1">
        <f t="array" ref="Q128">INDEX(Grunddata!$K$3:$K$49,MATCH(Odlingsplan!$B128,Grunddata!$C$3:$C$49,0),0)*(IF(Odlingsplan!$F128=0,(Odlingsplan!$H128/1000*Odlingsplan!$C128),(Odlingsplan!H128/Odlingsplan!D128*Odlingsplan!F128)))</f>
        <v>#N/A</v>
      </c>
    </row>
    <row r="129" spans="1:17" x14ac:dyDescent="0.3">
      <c r="A129" t="e" cm="1">
        <f t="array" ref="A129">(INDEX(Kvävenedfall!C$5:C$296,MATCH(Odlingsplan!$B$7,Kvävenedfall!B$5:B$296,0),0))*Odlingsplan!C129/10</f>
        <v>#N/A</v>
      </c>
      <c r="B129" cm="1">
        <f t="array" ref="B129">(INDEX(Grunddata!$P$3:$P$87,MATCH(Odlingsplan!L129,Grunddata!$O$3:$O$87,0),0))*Odlingsplan!M129</f>
        <v>0</v>
      </c>
      <c r="C129" cm="1">
        <f t="array" ref="C129">(INDEX(Grunddata!$Q$3:$Q$87,MATCH(Odlingsplan!L129,Grunddata!$O$3:$O$87,0),0))*Odlingsplan!M129</f>
        <v>0</v>
      </c>
      <c r="D129" cm="1">
        <f t="array" ref="D129">(INDEX(Grunddata!$R$3:$R$87,MATCH(Odlingsplan!L129,Grunddata!$O$3:$O$87,0),0))*Odlingsplan!M129</f>
        <v>0</v>
      </c>
      <c r="E129" cm="1">
        <f t="array" ref="E129">(INDEX(Grunddata!$P$3:$P$87,MATCH(Odlingsplan!N129,Grunddata!$O$3:$O$87,0),0))*Odlingsplan!O129</f>
        <v>0</v>
      </c>
      <c r="F129" cm="1">
        <f t="array" ref="F129">(INDEX(Grunddata!$Q$3:$Q$87,MATCH(Odlingsplan!N129,Grunddata!$O$3:$O$87,0),0))*Odlingsplan!O129</f>
        <v>0</v>
      </c>
      <c r="G129" cm="1">
        <f t="array" ref="G129">(INDEX(Grunddata!$R$3:$R$87,MATCH(Odlingsplan!N129,Grunddata!$O$3:$O$87,0),0))*Odlingsplan!O129</f>
        <v>0</v>
      </c>
      <c r="H129" cm="1">
        <f t="array" ref="H129">(INDEX(Grunddata!$P$3:$P$87,MATCH(Odlingsplan!P129,Grunddata!$O$3:$O$87,0),0))*Odlingsplan!Q129</f>
        <v>0</v>
      </c>
      <c r="I129" cm="1">
        <f t="array" ref="I129">(INDEX(Grunddata!$Q$3:$Q$87,MATCH(Odlingsplan!P129,Grunddata!$O$3:$O$87,0),0))*Odlingsplan!Q129</f>
        <v>0</v>
      </c>
      <c r="J129" cm="1">
        <f t="array" ref="J129">(INDEX(Grunddata!$R$3:$R$87,MATCH(Odlingsplan!P129,Grunddata!$O$3:$O$87,0),0))*Odlingsplan!Q129</f>
        <v>0</v>
      </c>
      <c r="L129" s="15" t="e" cm="1">
        <f t="array" ref="L129">INDEX(Grunddata!$F$3:$F$49,MATCH(Odlingsplan!$B129,Grunddata!$C$3:$C$49,0),0)*(IF(Odlingsplan!$F129=0,(Odlingsplan!$D129/1000*Odlingsplan!$C129),Odlingsplan!$F129))</f>
        <v>#N/A</v>
      </c>
      <c r="M129" s="15" t="e" cm="1">
        <f t="array" ref="M129">INDEX(Grunddata!$G$3:$G$49,MATCH(Odlingsplan!$B129,Grunddata!$C$3:$C$49,0),0)*(IF(Odlingsplan!$F129=0,(Odlingsplan!$D129/1000*Odlingsplan!$C129),Odlingsplan!$F129))</f>
        <v>#N/A</v>
      </c>
      <c r="N129" s="15" t="e" cm="1">
        <f t="array" ref="N129">INDEX(Grunddata!$H$3:$H$49,MATCH(Odlingsplan!$B129,Grunddata!$C$3:$C$49,0),0)*(IF(Odlingsplan!$F129=0,(Odlingsplan!$D129/1000*Odlingsplan!$C129),Odlingsplan!$F129))</f>
        <v>#N/A</v>
      </c>
      <c r="O129" s="15" t="e" cm="1">
        <f t="array" ref="O129">INDEX(Grunddata!$I$3:$I$49,MATCH(Odlingsplan!$B129,Grunddata!$C$3:$C$49,0),0)*(IF(Odlingsplan!$F129=0,(Odlingsplan!$H129/1000*Odlingsplan!$C129),(Odlingsplan!H129/Odlingsplan!D129*Odlingsplan!F129)))</f>
        <v>#N/A</v>
      </c>
      <c r="P129" s="15" t="e" cm="1">
        <f t="array" ref="P129">INDEX(Grunddata!$J$3:$J$49,MATCH(Odlingsplan!$B129,Grunddata!$C$3:$C$49,0),0)*(IF(Odlingsplan!$F129=0,(Odlingsplan!$H129/1000*Odlingsplan!$C129),(Odlingsplan!H129/Odlingsplan!D129*Odlingsplan!F129)))</f>
        <v>#N/A</v>
      </c>
      <c r="Q129" s="15" t="e" cm="1">
        <f t="array" ref="Q129">INDEX(Grunddata!$K$3:$K$49,MATCH(Odlingsplan!$B129,Grunddata!$C$3:$C$49,0),0)*(IF(Odlingsplan!$F129=0,(Odlingsplan!$H129/1000*Odlingsplan!$C129),(Odlingsplan!H129/Odlingsplan!D129*Odlingsplan!F129)))</f>
        <v>#N/A</v>
      </c>
    </row>
    <row r="130" spans="1:17" x14ac:dyDescent="0.3">
      <c r="A130" t="e" cm="1">
        <f t="array" ref="A130">(INDEX(Kvävenedfall!C$5:C$296,MATCH(Odlingsplan!$B$7,Kvävenedfall!B$5:B$296,0),0))*Odlingsplan!C130/10</f>
        <v>#N/A</v>
      </c>
      <c r="B130" cm="1">
        <f t="array" ref="B130">(INDEX(Grunddata!$P$3:$P$87,MATCH(Odlingsplan!L130,Grunddata!$O$3:$O$87,0),0))*Odlingsplan!M130</f>
        <v>0</v>
      </c>
      <c r="C130" cm="1">
        <f t="array" ref="C130">(INDEX(Grunddata!$Q$3:$Q$87,MATCH(Odlingsplan!L130,Grunddata!$O$3:$O$87,0),0))*Odlingsplan!M130</f>
        <v>0</v>
      </c>
      <c r="D130" cm="1">
        <f t="array" ref="D130">(INDEX(Grunddata!$R$3:$R$87,MATCH(Odlingsplan!L130,Grunddata!$O$3:$O$87,0),0))*Odlingsplan!M130</f>
        <v>0</v>
      </c>
      <c r="E130" cm="1">
        <f t="array" ref="E130">(INDEX(Grunddata!$P$3:$P$87,MATCH(Odlingsplan!N130,Grunddata!$O$3:$O$87,0),0))*Odlingsplan!O130</f>
        <v>0</v>
      </c>
      <c r="F130" cm="1">
        <f t="array" ref="F130">(INDEX(Grunddata!$Q$3:$Q$87,MATCH(Odlingsplan!N130,Grunddata!$O$3:$O$87,0),0))*Odlingsplan!O130</f>
        <v>0</v>
      </c>
      <c r="G130" cm="1">
        <f t="array" ref="G130">(INDEX(Grunddata!$R$3:$R$87,MATCH(Odlingsplan!N130,Grunddata!$O$3:$O$87,0),0))*Odlingsplan!O130</f>
        <v>0</v>
      </c>
      <c r="H130" cm="1">
        <f t="array" ref="H130">(INDEX(Grunddata!$P$3:$P$87,MATCH(Odlingsplan!P130,Grunddata!$O$3:$O$87,0),0))*Odlingsplan!Q130</f>
        <v>0</v>
      </c>
      <c r="I130" cm="1">
        <f t="array" ref="I130">(INDEX(Grunddata!$Q$3:$Q$87,MATCH(Odlingsplan!P130,Grunddata!$O$3:$O$87,0),0))*Odlingsplan!Q130</f>
        <v>0</v>
      </c>
      <c r="J130" cm="1">
        <f t="array" ref="J130">(INDEX(Grunddata!$R$3:$R$87,MATCH(Odlingsplan!P130,Grunddata!$O$3:$O$87,0),0))*Odlingsplan!Q130</f>
        <v>0</v>
      </c>
      <c r="L130" s="15" t="e" cm="1">
        <f t="array" ref="L130">INDEX(Grunddata!$F$3:$F$49,MATCH(Odlingsplan!$B130,Grunddata!$C$3:$C$49,0),0)*(IF(Odlingsplan!$F130=0,(Odlingsplan!$D130/1000*Odlingsplan!$C130),Odlingsplan!$F130))</f>
        <v>#N/A</v>
      </c>
      <c r="M130" s="15" t="e" cm="1">
        <f t="array" ref="M130">INDEX(Grunddata!$G$3:$G$49,MATCH(Odlingsplan!$B130,Grunddata!$C$3:$C$49,0),0)*(IF(Odlingsplan!$F130=0,(Odlingsplan!$D130/1000*Odlingsplan!$C130),Odlingsplan!$F130))</f>
        <v>#N/A</v>
      </c>
      <c r="N130" s="15" t="e" cm="1">
        <f t="array" ref="N130">INDEX(Grunddata!$H$3:$H$49,MATCH(Odlingsplan!$B130,Grunddata!$C$3:$C$49,0),0)*(IF(Odlingsplan!$F130=0,(Odlingsplan!$D130/1000*Odlingsplan!$C130),Odlingsplan!$F130))</f>
        <v>#N/A</v>
      </c>
      <c r="O130" s="15" t="e" cm="1">
        <f t="array" ref="O130">INDEX(Grunddata!$I$3:$I$49,MATCH(Odlingsplan!$B130,Grunddata!$C$3:$C$49,0),0)*(IF(Odlingsplan!$F130=0,(Odlingsplan!$H130/1000*Odlingsplan!$C130),(Odlingsplan!H130/Odlingsplan!D130*Odlingsplan!F130)))</f>
        <v>#N/A</v>
      </c>
      <c r="P130" s="15" t="e" cm="1">
        <f t="array" ref="P130">INDEX(Grunddata!$J$3:$J$49,MATCH(Odlingsplan!$B130,Grunddata!$C$3:$C$49,0),0)*(IF(Odlingsplan!$F130=0,(Odlingsplan!$H130/1000*Odlingsplan!$C130),(Odlingsplan!H130/Odlingsplan!D130*Odlingsplan!F130)))</f>
        <v>#N/A</v>
      </c>
      <c r="Q130" s="15" t="e" cm="1">
        <f t="array" ref="Q130">INDEX(Grunddata!$K$3:$K$49,MATCH(Odlingsplan!$B130,Grunddata!$C$3:$C$49,0),0)*(IF(Odlingsplan!$F130=0,(Odlingsplan!$H130/1000*Odlingsplan!$C130),(Odlingsplan!H130/Odlingsplan!D130*Odlingsplan!F130)))</f>
        <v>#N/A</v>
      </c>
    </row>
    <row r="131" spans="1:17" x14ac:dyDescent="0.3">
      <c r="A131" t="e" cm="1">
        <f t="array" ref="A131">(INDEX(Kvävenedfall!C$5:C$296,MATCH(Odlingsplan!$B$7,Kvävenedfall!B$5:B$296,0),0))*Odlingsplan!C131/10</f>
        <v>#N/A</v>
      </c>
      <c r="B131" cm="1">
        <f t="array" ref="B131">(INDEX(Grunddata!$P$3:$P$87,MATCH(Odlingsplan!L131,Grunddata!$O$3:$O$87,0),0))*Odlingsplan!M131</f>
        <v>0</v>
      </c>
      <c r="C131" cm="1">
        <f t="array" ref="C131">(INDEX(Grunddata!$Q$3:$Q$87,MATCH(Odlingsplan!L131,Grunddata!$O$3:$O$87,0),0))*Odlingsplan!M131</f>
        <v>0</v>
      </c>
      <c r="D131" cm="1">
        <f t="array" ref="D131">(INDEX(Grunddata!$R$3:$R$87,MATCH(Odlingsplan!L131,Grunddata!$O$3:$O$87,0),0))*Odlingsplan!M131</f>
        <v>0</v>
      </c>
      <c r="E131" cm="1">
        <f t="array" ref="E131">(INDEX(Grunddata!$P$3:$P$87,MATCH(Odlingsplan!N131,Grunddata!$O$3:$O$87,0),0))*Odlingsplan!O131</f>
        <v>0</v>
      </c>
      <c r="F131" cm="1">
        <f t="array" ref="F131">(INDEX(Grunddata!$Q$3:$Q$87,MATCH(Odlingsplan!N131,Grunddata!$O$3:$O$87,0),0))*Odlingsplan!O131</f>
        <v>0</v>
      </c>
      <c r="G131" cm="1">
        <f t="array" ref="G131">(INDEX(Grunddata!$R$3:$R$87,MATCH(Odlingsplan!N131,Grunddata!$O$3:$O$87,0),0))*Odlingsplan!O131</f>
        <v>0</v>
      </c>
      <c r="H131" cm="1">
        <f t="array" ref="H131">(INDEX(Grunddata!$P$3:$P$87,MATCH(Odlingsplan!P131,Grunddata!$O$3:$O$87,0),0))*Odlingsplan!Q131</f>
        <v>0</v>
      </c>
      <c r="I131" cm="1">
        <f t="array" ref="I131">(INDEX(Grunddata!$Q$3:$Q$87,MATCH(Odlingsplan!P131,Grunddata!$O$3:$O$87,0),0))*Odlingsplan!Q131</f>
        <v>0</v>
      </c>
      <c r="J131" cm="1">
        <f t="array" ref="J131">(INDEX(Grunddata!$R$3:$R$87,MATCH(Odlingsplan!P131,Grunddata!$O$3:$O$87,0),0))*Odlingsplan!Q131</f>
        <v>0</v>
      </c>
      <c r="L131" s="15" t="e" cm="1">
        <f t="array" ref="L131">INDEX(Grunddata!$F$3:$F$49,MATCH(Odlingsplan!$B131,Grunddata!$C$3:$C$49,0),0)*(IF(Odlingsplan!$F131=0,(Odlingsplan!$D131/1000*Odlingsplan!$C131),Odlingsplan!$F131))</f>
        <v>#N/A</v>
      </c>
      <c r="M131" s="15" t="e" cm="1">
        <f t="array" ref="M131">INDEX(Grunddata!$G$3:$G$49,MATCH(Odlingsplan!$B131,Grunddata!$C$3:$C$49,0),0)*(IF(Odlingsplan!$F131=0,(Odlingsplan!$D131/1000*Odlingsplan!$C131),Odlingsplan!$F131))</f>
        <v>#N/A</v>
      </c>
      <c r="N131" s="15" t="e" cm="1">
        <f t="array" ref="N131">INDEX(Grunddata!$H$3:$H$49,MATCH(Odlingsplan!$B131,Grunddata!$C$3:$C$49,0),0)*(IF(Odlingsplan!$F131=0,(Odlingsplan!$D131/1000*Odlingsplan!$C131),Odlingsplan!$F131))</f>
        <v>#N/A</v>
      </c>
      <c r="O131" s="15" t="e" cm="1">
        <f t="array" ref="O131">INDEX(Grunddata!$I$3:$I$49,MATCH(Odlingsplan!$B131,Grunddata!$C$3:$C$49,0),0)*(IF(Odlingsplan!$F131=0,(Odlingsplan!$H131/1000*Odlingsplan!$C131),(Odlingsplan!H131/Odlingsplan!D131*Odlingsplan!F131)))</f>
        <v>#N/A</v>
      </c>
      <c r="P131" s="15" t="e" cm="1">
        <f t="array" ref="P131">INDEX(Grunddata!$J$3:$J$49,MATCH(Odlingsplan!$B131,Grunddata!$C$3:$C$49,0),0)*(IF(Odlingsplan!$F131=0,(Odlingsplan!$H131/1000*Odlingsplan!$C131),(Odlingsplan!H131/Odlingsplan!D131*Odlingsplan!F131)))</f>
        <v>#N/A</v>
      </c>
      <c r="Q131" s="15" t="e" cm="1">
        <f t="array" ref="Q131">INDEX(Grunddata!$K$3:$K$49,MATCH(Odlingsplan!$B131,Grunddata!$C$3:$C$49,0),0)*(IF(Odlingsplan!$F131=0,(Odlingsplan!$H131/1000*Odlingsplan!$C131),(Odlingsplan!H131/Odlingsplan!D131*Odlingsplan!F131)))</f>
        <v>#N/A</v>
      </c>
    </row>
    <row r="132" spans="1:17" x14ac:dyDescent="0.3">
      <c r="A132" t="e" cm="1">
        <f t="array" ref="A132">(INDEX(Kvävenedfall!C$5:C$296,MATCH(Odlingsplan!$B$7,Kvävenedfall!B$5:B$296,0),0))*Odlingsplan!C132/10</f>
        <v>#N/A</v>
      </c>
      <c r="B132" cm="1">
        <f t="array" ref="B132">(INDEX(Grunddata!$P$3:$P$87,MATCH(Odlingsplan!L132,Grunddata!$O$3:$O$87,0),0))*Odlingsplan!M132</f>
        <v>0</v>
      </c>
      <c r="C132" cm="1">
        <f t="array" ref="C132">(INDEX(Grunddata!$Q$3:$Q$87,MATCH(Odlingsplan!L132,Grunddata!$O$3:$O$87,0),0))*Odlingsplan!M132</f>
        <v>0</v>
      </c>
      <c r="D132" cm="1">
        <f t="array" ref="D132">(INDEX(Grunddata!$R$3:$R$87,MATCH(Odlingsplan!L132,Grunddata!$O$3:$O$87,0),0))*Odlingsplan!M132</f>
        <v>0</v>
      </c>
      <c r="E132" cm="1">
        <f t="array" ref="E132">(INDEX(Grunddata!$P$3:$P$87,MATCH(Odlingsplan!N132,Grunddata!$O$3:$O$87,0),0))*Odlingsplan!O132</f>
        <v>0</v>
      </c>
      <c r="F132" cm="1">
        <f t="array" ref="F132">(INDEX(Grunddata!$Q$3:$Q$87,MATCH(Odlingsplan!N132,Grunddata!$O$3:$O$87,0),0))*Odlingsplan!O132</f>
        <v>0</v>
      </c>
      <c r="G132" cm="1">
        <f t="array" ref="G132">(INDEX(Grunddata!$R$3:$R$87,MATCH(Odlingsplan!N132,Grunddata!$O$3:$O$87,0),0))*Odlingsplan!O132</f>
        <v>0</v>
      </c>
      <c r="H132" cm="1">
        <f t="array" ref="H132">(INDEX(Grunddata!$P$3:$P$87,MATCH(Odlingsplan!P132,Grunddata!$O$3:$O$87,0),0))*Odlingsplan!Q132</f>
        <v>0</v>
      </c>
      <c r="I132" cm="1">
        <f t="array" ref="I132">(INDEX(Grunddata!$Q$3:$Q$87,MATCH(Odlingsplan!P132,Grunddata!$O$3:$O$87,0),0))*Odlingsplan!Q132</f>
        <v>0</v>
      </c>
      <c r="J132" cm="1">
        <f t="array" ref="J132">(INDEX(Grunddata!$R$3:$R$87,MATCH(Odlingsplan!P132,Grunddata!$O$3:$O$87,0),0))*Odlingsplan!Q132</f>
        <v>0</v>
      </c>
      <c r="L132" s="15" t="e" cm="1">
        <f t="array" ref="L132">INDEX(Grunddata!$F$3:$F$49,MATCH(Odlingsplan!$B132,Grunddata!$C$3:$C$49,0),0)*(IF(Odlingsplan!$F132=0,(Odlingsplan!$D132/1000*Odlingsplan!$C132),Odlingsplan!$F132))</f>
        <v>#N/A</v>
      </c>
      <c r="M132" s="15" t="e" cm="1">
        <f t="array" ref="M132">INDEX(Grunddata!$G$3:$G$49,MATCH(Odlingsplan!$B132,Grunddata!$C$3:$C$49,0),0)*(IF(Odlingsplan!$F132=0,(Odlingsplan!$D132/1000*Odlingsplan!$C132),Odlingsplan!$F132))</f>
        <v>#N/A</v>
      </c>
      <c r="N132" s="15" t="e" cm="1">
        <f t="array" ref="N132">INDEX(Grunddata!$H$3:$H$49,MATCH(Odlingsplan!$B132,Grunddata!$C$3:$C$49,0),0)*(IF(Odlingsplan!$F132=0,(Odlingsplan!$D132/1000*Odlingsplan!$C132),Odlingsplan!$F132))</f>
        <v>#N/A</v>
      </c>
      <c r="O132" s="15" t="e" cm="1">
        <f t="array" ref="O132">INDEX(Grunddata!$I$3:$I$49,MATCH(Odlingsplan!$B132,Grunddata!$C$3:$C$49,0),0)*(IF(Odlingsplan!$F132=0,(Odlingsplan!$H132/1000*Odlingsplan!$C132),(Odlingsplan!H132/Odlingsplan!D132*Odlingsplan!F132)))</f>
        <v>#N/A</v>
      </c>
      <c r="P132" s="15" t="e" cm="1">
        <f t="array" ref="P132">INDEX(Grunddata!$J$3:$J$49,MATCH(Odlingsplan!$B132,Grunddata!$C$3:$C$49,0),0)*(IF(Odlingsplan!$F132=0,(Odlingsplan!$H132/1000*Odlingsplan!$C132),(Odlingsplan!H132/Odlingsplan!D132*Odlingsplan!F132)))</f>
        <v>#N/A</v>
      </c>
      <c r="Q132" s="15" t="e" cm="1">
        <f t="array" ref="Q132">INDEX(Grunddata!$K$3:$K$49,MATCH(Odlingsplan!$B132,Grunddata!$C$3:$C$49,0),0)*(IF(Odlingsplan!$F132=0,(Odlingsplan!$H132/1000*Odlingsplan!$C132),(Odlingsplan!H132/Odlingsplan!D132*Odlingsplan!F132)))</f>
        <v>#N/A</v>
      </c>
    </row>
    <row r="133" spans="1:17" x14ac:dyDescent="0.3">
      <c r="A133" t="e" cm="1">
        <f t="array" ref="A133">(INDEX(Kvävenedfall!C$5:C$296,MATCH(Odlingsplan!$B$7,Kvävenedfall!B$5:B$296,0),0))*Odlingsplan!C133/10</f>
        <v>#N/A</v>
      </c>
      <c r="B133" cm="1">
        <f t="array" ref="B133">(INDEX(Grunddata!$P$3:$P$87,MATCH(Odlingsplan!L133,Grunddata!$O$3:$O$87,0),0))*Odlingsplan!M133</f>
        <v>0</v>
      </c>
      <c r="C133" cm="1">
        <f t="array" ref="C133">(INDEX(Grunddata!$Q$3:$Q$87,MATCH(Odlingsplan!L133,Grunddata!$O$3:$O$87,0),0))*Odlingsplan!M133</f>
        <v>0</v>
      </c>
      <c r="D133" cm="1">
        <f t="array" ref="D133">(INDEX(Grunddata!$R$3:$R$87,MATCH(Odlingsplan!L133,Grunddata!$O$3:$O$87,0),0))*Odlingsplan!M133</f>
        <v>0</v>
      </c>
      <c r="E133" cm="1">
        <f t="array" ref="E133">(INDEX(Grunddata!$P$3:$P$87,MATCH(Odlingsplan!N133,Grunddata!$O$3:$O$87,0),0))*Odlingsplan!O133</f>
        <v>0</v>
      </c>
      <c r="F133" cm="1">
        <f t="array" ref="F133">(INDEX(Grunddata!$Q$3:$Q$87,MATCH(Odlingsplan!N133,Grunddata!$O$3:$O$87,0),0))*Odlingsplan!O133</f>
        <v>0</v>
      </c>
      <c r="G133" cm="1">
        <f t="array" ref="G133">(INDEX(Grunddata!$R$3:$R$87,MATCH(Odlingsplan!N133,Grunddata!$O$3:$O$87,0),0))*Odlingsplan!O133</f>
        <v>0</v>
      </c>
      <c r="H133" cm="1">
        <f t="array" ref="H133">(INDEX(Grunddata!$P$3:$P$87,MATCH(Odlingsplan!P133,Grunddata!$O$3:$O$87,0),0))*Odlingsplan!Q133</f>
        <v>0</v>
      </c>
      <c r="I133" cm="1">
        <f t="array" ref="I133">(INDEX(Grunddata!$Q$3:$Q$87,MATCH(Odlingsplan!P133,Grunddata!$O$3:$O$87,0),0))*Odlingsplan!Q133</f>
        <v>0</v>
      </c>
      <c r="J133" cm="1">
        <f t="array" ref="J133">(INDEX(Grunddata!$R$3:$R$87,MATCH(Odlingsplan!P133,Grunddata!$O$3:$O$87,0),0))*Odlingsplan!Q133</f>
        <v>0</v>
      </c>
      <c r="L133" s="15" t="e" cm="1">
        <f t="array" ref="L133">INDEX(Grunddata!$F$3:$F$49,MATCH(Odlingsplan!$B133,Grunddata!$C$3:$C$49,0),0)*(IF(Odlingsplan!$F133=0,(Odlingsplan!$D133/1000*Odlingsplan!$C133),Odlingsplan!$F133))</f>
        <v>#N/A</v>
      </c>
      <c r="M133" s="15" t="e" cm="1">
        <f t="array" ref="M133">INDEX(Grunddata!$G$3:$G$49,MATCH(Odlingsplan!$B133,Grunddata!$C$3:$C$49,0),0)*(IF(Odlingsplan!$F133=0,(Odlingsplan!$D133/1000*Odlingsplan!$C133),Odlingsplan!$F133))</f>
        <v>#N/A</v>
      </c>
      <c r="N133" s="15" t="e" cm="1">
        <f t="array" ref="N133">INDEX(Grunddata!$H$3:$H$49,MATCH(Odlingsplan!$B133,Grunddata!$C$3:$C$49,0),0)*(IF(Odlingsplan!$F133=0,(Odlingsplan!$D133/1000*Odlingsplan!$C133),Odlingsplan!$F133))</f>
        <v>#N/A</v>
      </c>
      <c r="O133" s="15" t="e" cm="1">
        <f t="array" ref="O133">INDEX(Grunddata!$I$3:$I$49,MATCH(Odlingsplan!$B133,Grunddata!$C$3:$C$49,0),0)*(IF(Odlingsplan!$F133=0,(Odlingsplan!$H133/1000*Odlingsplan!$C133),(Odlingsplan!H133/Odlingsplan!D133*Odlingsplan!F133)))</f>
        <v>#N/A</v>
      </c>
      <c r="P133" s="15" t="e" cm="1">
        <f t="array" ref="P133">INDEX(Grunddata!$J$3:$J$49,MATCH(Odlingsplan!$B133,Grunddata!$C$3:$C$49,0),0)*(IF(Odlingsplan!$F133=0,(Odlingsplan!$H133/1000*Odlingsplan!$C133),(Odlingsplan!H133/Odlingsplan!D133*Odlingsplan!F133)))</f>
        <v>#N/A</v>
      </c>
      <c r="Q133" s="15" t="e" cm="1">
        <f t="array" ref="Q133">INDEX(Grunddata!$K$3:$K$49,MATCH(Odlingsplan!$B133,Grunddata!$C$3:$C$49,0),0)*(IF(Odlingsplan!$F133=0,(Odlingsplan!$H133/1000*Odlingsplan!$C133),(Odlingsplan!H133/Odlingsplan!D133*Odlingsplan!F133)))</f>
        <v>#N/A</v>
      </c>
    </row>
    <row r="134" spans="1:17" x14ac:dyDescent="0.3">
      <c r="A134" t="e" cm="1">
        <f t="array" ref="A134">(INDEX(Kvävenedfall!C$5:C$296,MATCH(Odlingsplan!$B$7,Kvävenedfall!B$5:B$296,0),0))*Odlingsplan!C134/10</f>
        <v>#N/A</v>
      </c>
      <c r="B134" cm="1">
        <f t="array" ref="B134">(INDEX(Grunddata!$P$3:$P$87,MATCH(Odlingsplan!L134,Grunddata!$O$3:$O$87,0),0))*Odlingsplan!M134</f>
        <v>0</v>
      </c>
      <c r="C134" cm="1">
        <f t="array" ref="C134">(INDEX(Grunddata!$Q$3:$Q$87,MATCH(Odlingsplan!L134,Grunddata!$O$3:$O$87,0),0))*Odlingsplan!M134</f>
        <v>0</v>
      </c>
      <c r="D134" cm="1">
        <f t="array" ref="D134">(INDEX(Grunddata!$R$3:$R$87,MATCH(Odlingsplan!L134,Grunddata!$O$3:$O$87,0),0))*Odlingsplan!M134</f>
        <v>0</v>
      </c>
      <c r="E134" cm="1">
        <f t="array" ref="E134">(INDEX(Grunddata!$P$3:$P$87,MATCH(Odlingsplan!N134,Grunddata!$O$3:$O$87,0),0))*Odlingsplan!O134</f>
        <v>0</v>
      </c>
      <c r="F134" cm="1">
        <f t="array" ref="F134">(INDEX(Grunddata!$Q$3:$Q$87,MATCH(Odlingsplan!N134,Grunddata!$O$3:$O$87,0),0))*Odlingsplan!O134</f>
        <v>0</v>
      </c>
      <c r="G134" cm="1">
        <f t="array" ref="G134">(INDEX(Grunddata!$R$3:$R$87,MATCH(Odlingsplan!N134,Grunddata!$O$3:$O$87,0),0))*Odlingsplan!O134</f>
        <v>0</v>
      </c>
      <c r="H134" cm="1">
        <f t="array" ref="H134">(INDEX(Grunddata!$P$3:$P$87,MATCH(Odlingsplan!P134,Grunddata!$O$3:$O$87,0),0))*Odlingsplan!Q134</f>
        <v>0</v>
      </c>
      <c r="I134" cm="1">
        <f t="array" ref="I134">(INDEX(Grunddata!$Q$3:$Q$87,MATCH(Odlingsplan!P134,Grunddata!$O$3:$O$87,0),0))*Odlingsplan!Q134</f>
        <v>0</v>
      </c>
      <c r="J134" cm="1">
        <f t="array" ref="J134">(INDEX(Grunddata!$R$3:$R$87,MATCH(Odlingsplan!P134,Grunddata!$O$3:$O$87,0),0))*Odlingsplan!Q134</f>
        <v>0</v>
      </c>
      <c r="L134" s="15" t="e" cm="1">
        <f t="array" ref="L134">INDEX(Grunddata!$F$3:$F$49,MATCH(Odlingsplan!$B134,Grunddata!$C$3:$C$49,0),0)*(IF(Odlingsplan!$F134=0,(Odlingsplan!$D134/1000*Odlingsplan!$C134),Odlingsplan!$F134))</f>
        <v>#N/A</v>
      </c>
      <c r="M134" s="15" t="e" cm="1">
        <f t="array" ref="M134">INDEX(Grunddata!$G$3:$G$49,MATCH(Odlingsplan!$B134,Grunddata!$C$3:$C$49,0),0)*(IF(Odlingsplan!$F134=0,(Odlingsplan!$D134/1000*Odlingsplan!$C134),Odlingsplan!$F134))</f>
        <v>#N/A</v>
      </c>
      <c r="N134" s="15" t="e" cm="1">
        <f t="array" ref="N134">INDEX(Grunddata!$H$3:$H$49,MATCH(Odlingsplan!$B134,Grunddata!$C$3:$C$49,0),0)*(IF(Odlingsplan!$F134=0,(Odlingsplan!$D134/1000*Odlingsplan!$C134),Odlingsplan!$F134))</f>
        <v>#N/A</v>
      </c>
      <c r="O134" s="15" t="e" cm="1">
        <f t="array" ref="O134">INDEX(Grunddata!$I$3:$I$49,MATCH(Odlingsplan!$B134,Grunddata!$C$3:$C$49,0),0)*(IF(Odlingsplan!$F134=0,(Odlingsplan!$H134/1000*Odlingsplan!$C134),(Odlingsplan!H134/Odlingsplan!D134*Odlingsplan!F134)))</f>
        <v>#N/A</v>
      </c>
      <c r="P134" s="15" t="e" cm="1">
        <f t="array" ref="P134">INDEX(Grunddata!$J$3:$J$49,MATCH(Odlingsplan!$B134,Grunddata!$C$3:$C$49,0),0)*(IF(Odlingsplan!$F134=0,(Odlingsplan!$H134/1000*Odlingsplan!$C134),(Odlingsplan!H134/Odlingsplan!D134*Odlingsplan!F134)))</f>
        <v>#N/A</v>
      </c>
      <c r="Q134" s="15" t="e" cm="1">
        <f t="array" ref="Q134">INDEX(Grunddata!$K$3:$K$49,MATCH(Odlingsplan!$B134,Grunddata!$C$3:$C$49,0),0)*(IF(Odlingsplan!$F134=0,(Odlingsplan!$H134/1000*Odlingsplan!$C134),(Odlingsplan!H134/Odlingsplan!D134*Odlingsplan!F134)))</f>
        <v>#N/A</v>
      </c>
    </row>
    <row r="135" spans="1:17" x14ac:dyDescent="0.3">
      <c r="A135" t="e" cm="1">
        <f t="array" ref="A135">(INDEX(Kvävenedfall!C$5:C$296,MATCH(Odlingsplan!$B$7,Kvävenedfall!B$5:B$296,0),0))*Odlingsplan!C135/10</f>
        <v>#N/A</v>
      </c>
      <c r="B135" cm="1">
        <f t="array" ref="B135">(INDEX(Grunddata!$P$3:$P$87,MATCH(Odlingsplan!L135,Grunddata!$O$3:$O$87,0),0))*Odlingsplan!M135</f>
        <v>0</v>
      </c>
      <c r="C135" cm="1">
        <f t="array" ref="C135">(INDEX(Grunddata!$Q$3:$Q$87,MATCH(Odlingsplan!L135,Grunddata!$O$3:$O$87,0),0))*Odlingsplan!M135</f>
        <v>0</v>
      </c>
      <c r="D135" cm="1">
        <f t="array" ref="D135">(INDEX(Grunddata!$R$3:$R$87,MATCH(Odlingsplan!L135,Grunddata!$O$3:$O$87,0),0))*Odlingsplan!M135</f>
        <v>0</v>
      </c>
      <c r="E135" cm="1">
        <f t="array" ref="E135">(INDEX(Grunddata!$P$3:$P$87,MATCH(Odlingsplan!N135,Grunddata!$O$3:$O$87,0),0))*Odlingsplan!O135</f>
        <v>0</v>
      </c>
      <c r="F135" cm="1">
        <f t="array" ref="F135">(INDEX(Grunddata!$Q$3:$Q$87,MATCH(Odlingsplan!N135,Grunddata!$O$3:$O$87,0),0))*Odlingsplan!O135</f>
        <v>0</v>
      </c>
      <c r="G135" cm="1">
        <f t="array" ref="G135">(INDEX(Grunddata!$R$3:$R$87,MATCH(Odlingsplan!N135,Grunddata!$O$3:$O$87,0),0))*Odlingsplan!O135</f>
        <v>0</v>
      </c>
      <c r="H135" cm="1">
        <f t="array" ref="H135">(INDEX(Grunddata!$P$3:$P$87,MATCH(Odlingsplan!P135,Grunddata!$O$3:$O$87,0),0))*Odlingsplan!Q135</f>
        <v>0</v>
      </c>
      <c r="I135" cm="1">
        <f t="array" ref="I135">(INDEX(Grunddata!$Q$3:$Q$87,MATCH(Odlingsplan!P135,Grunddata!$O$3:$O$87,0),0))*Odlingsplan!Q135</f>
        <v>0</v>
      </c>
      <c r="J135" cm="1">
        <f t="array" ref="J135">(INDEX(Grunddata!$R$3:$R$87,MATCH(Odlingsplan!P135,Grunddata!$O$3:$O$87,0),0))*Odlingsplan!Q135</f>
        <v>0</v>
      </c>
      <c r="L135" s="15" t="e" cm="1">
        <f t="array" ref="L135">INDEX(Grunddata!$F$3:$F$49,MATCH(Odlingsplan!$B135,Grunddata!$C$3:$C$49,0),0)*(IF(Odlingsplan!$F135=0,(Odlingsplan!$D135/1000*Odlingsplan!$C135),Odlingsplan!$F135))</f>
        <v>#N/A</v>
      </c>
      <c r="M135" s="15" t="e" cm="1">
        <f t="array" ref="M135">INDEX(Grunddata!$G$3:$G$49,MATCH(Odlingsplan!$B135,Grunddata!$C$3:$C$49,0),0)*(IF(Odlingsplan!$F135=0,(Odlingsplan!$D135/1000*Odlingsplan!$C135),Odlingsplan!$F135))</f>
        <v>#N/A</v>
      </c>
      <c r="N135" s="15" t="e" cm="1">
        <f t="array" ref="N135">INDEX(Grunddata!$H$3:$H$49,MATCH(Odlingsplan!$B135,Grunddata!$C$3:$C$49,0),0)*(IF(Odlingsplan!$F135=0,(Odlingsplan!$D135/1000*Odlingsplan!$C135),Odlingsplan!$F135))</f>
        <v>#N/A</v>
      </c>
      <c r="O135" s="15" t="e" cm="1">
        <f t="array" ref="O135">INDEX(Grunddata!$I$3:$I$49,MATCH(Odlingsplan!$B135,Grunddata!$C$3:$C$49,0),0)*(IF(Odlingsplan!$F135=0,(Odlingsplan!$H135/1000*Odlingsplan!$C135),(Odlingsplan!H135/Odlingsplan!D135*Odlingsplan!F135)))</f>
        <v>#N/A</v>
      </c>
      <c r="P135" s="15" t="e" cm="1">
        <f t="array" ref="P135">INDEX(Grunddata!$J$3:$J$49,MATCH(Odlingsplan!$B135,Grunddata!$C$3:$C$49,0),0)*(IF(Odlingsplan!$F135=0,(Odlingsplan!$H135/1000*Odlingsplan!$C135),(Odlingsplan!H135/Odlingsplan!D135*Odlingsplan!F135)))</f>
        <v>#N/A</v>
      </c>
      <c r="Q135" s="15" t="e" cm="1">
        <f t="array" ref="Q135">INDEX(Grunddata!$K$3:$K$49,MATCH(Odlingsplan!$B135,Grunddata!$C$3:$C$49,0),0)*(IF(Odlingsplan!$F135=0,(Odlingsplan!$H135/1000*Odlingsplan!$C135),(Odlingsplan!H135/Odlingsplan!D135*Odlingsplan!F135)))</f>
        <v>#N/A</v>
      </c>
    </row>
    <row r="136" spans="1:17" x14ac:dyDescent="0.3">
      <c r="A136" t="e" cm="1">
        <f t="array" ref="A136">(INDEX(Kvävenedfall!C$5:C$296,MATCH(Odlingsplan!$B$7,Kvävenedfall!B$5:B$296,0),0))*Odlingsplan!C136/10</f>
        <v>#N/A</v>
      </c>
      <c r="B136" cm="1">
        <f t="array" ref="B136">(INDEX(Grunddata!$P$3:$P$87,MATCH(Odlingsplan!L136,Grunddata!$O$3:$O$87,0),0))*Odlingsplan!M136</f>
        <v>0</v>
      </c>
      <c r="C136" cm="1">
        <f t="array" ref="C136">(INDEX(Grunddata!$Q$3:$Q$87,MATCH(Odlingsplan!L136,Grunddata!$O$3:$O$87,0),0))*Odlingsplan!M136</f>
        <v>0</v>
      </c>
      <c r="D136" cm="1">
        <f t="array" ref="D136">(INDEX(Grunddata!$R$3:$R$87,MATCH(Odlingsplan!L136,Grunddata!$O$3:$O$87,0),0))*Odlingsplan!M136</f>
        <v>0</v>
      </c>
      <c r="E136" cm="1">
        <f t="array" ref="E136">(INDEX(Grunddata!$P$3:$P$87,MATCH(Odlingsplan!N136,Grunddata!$O$3:$O$87,0),0))*Odlingsplan!O136</f>
        <v>0</v>
      </c>
      <c r="F136" cm="1">
        <f t="array" ref="F136">(INDEX(Grunddata!$Q$3:$Q$87,MATCH(Odlingsplan!N136,Grunddata!$O$3:$O$87,0),0))*Odlingsplan!O136</f>
        <v>0</v>
      </c>
      <c r="G136" cm="1">
        <f t="array" ref="G136">(INDEX(Grunddata!$R$3:$R$87,MATCH(Odlingsplan!N136,Grunddata!$O$3:$O$87,0),0))*Odlingsplan!O136</f>
        <v>0</v>
      </c>
      <c r="H136" cm="1">
        <f t="array" ref="H136">(INDEX(Grunddata!$P$3:$P$87,MATCH(Odlingsplan!P136,Grunddata!$O$3:$O$87,0),0))*Odlingsplan!Q136</f>
        <v>0</v>
      </c>
      <c r="I136" cm="1">
        <f t="array" ref="I136">(INDEX(Grunddata!$Q$3:$Q$87,MATCH(Odlingsplan!P136,Grunddata!$O$3:$O$87,0),0))*Odlingsplan!Q136</f>
        <v>0</v>
      </c>
      <c r="J136" cm="1">
        <f t="array" ref="J136">(INDEX(Grunddata!$R$3:$R$87,MATCH(Odlingsplan!P136,Grunddata!$O$3:$O$87,0),0))*Odlingsplan!Q136</f>
        <v>0</v>
      </c>
      <c r="L136" s="15" t="e" cm="1">
        <f t="array" ref="L136">INDEX(Grunddata!$F$3:$F$49,MATCH(Odlingsplan!$B136,Grunddata!$C$3:$C$49,0),0)*(IF(Odlingsplan!$F136=0,(Odlingsplan!$D136/1000*Odlingsplan!$C136),Odlingsplan!$F136))</f>
        <v>#N/A</v>
      </c>
      <c r="M136" s="15" t="e" cm="1">
        <f t="array" ref="M136">INDEX(Grunddata!$G$3:$G$49,MATCH(Odlingsplan!$B136,Grunddata!$C$3:$C$49,0),0)*(IF(Odlingsplan!$F136=0,(Odlingsplan!$D136/1000*Odlingsplan!$C136),Odlingsplan!$F136))</f>
        <v>#N/A</v>
      </c>
      <c r="N136" s="15" t="e" cm="1">
        <f t="array" ref="N136">INDEX(Grunddata!$H$3:$H$49,MATCH(Odlingsplan!$B136,Grunddata!$C$3:$C$49,0),0)*(IF(Odlingsplan!$F136=0,(Odlingsplan!$D136/1000*Odlingsplan!$C136),Odlingsplan!$F136))</f>
        <v>#N/A</v>
      </c>
      <c r="O136" s="15" t="e" cm="1">
        <f t="array" ref="O136">INDEX(Grunddata!$I$3:$I$49,MATCH(Odlingsplan!$B136,Grunddata!$C$3:$C$49,0),0)*(IF(Odlingsplan!$F136=0,(Odlingsplan!$H136/1000*Odlingsplan!$C136),(Odlingsplan!H136/Odlingsplan!D136*Odlingsplan!F136)))</f>
        <v>#N/A</v>
      </c>
      <c r="P136" s="15" t="e" cm="1">
        <f t="array" ref="P136">INDEX(Grunddata!$J$3:$J$49,MATCH(Odlingsplan!$B136,Grunddata!$C$3:$C$49,0),0)*(IF(Odlingsplan!$F136=0,(Odlingsplan!$H136/1000*Odlingsplan!$C136),(Odlingsplan!H136/Odlingsplan!D136*Odlingsplan!F136)))</f>
        <v>#N/A</v>
      </c>
      <c r="Q136" s="15" t="e" cm="1">
        <f t="array" ref="Q136">INDEX(Grunddata!$K$3:$K$49,MATCH(Odlingsplan!$B136,Grunddata!$C$3:$C$49,0),0)*(IF(Odlingsplan!$F136=0,(Odlingsplan!$H136/1000*Odlingsplan!$C136),(Odlingsplan!H136/Odlingsplan!D136*Odlingsplan!F136)))</f>
        <v>#N/A</v>
      </c>
    </row>
    <row r="137" spans="1:17" x14ac:dyDescent="0.3">
      <c r="A137" t="e" cm="1">
        <f t="array" ref="A137">(INDEX(Kvävenedfall!C$5:C$296,MATCH(Odlingsplan!$B$7,Kvävenedfall!B$5:B$296,0),0))*Odlingsplan!C137/10</f>
        <v>#N/A</v>
      </c>
      <c r="B137" cm="1">
        <f t="array" ref="B137">(INDEX(Grunddata!$P$3:$P$87,MATCH(Odlingsplan!L137,Grunddata!$O$3:$O$87,0),0))*Odlingsplan!M137</f>
        <v>0</v>
      </c>
      <c r="C137" cm="1">
        <f t="array" ref="C137">(INDEX(Grunddata!$Q$3:$Q$87,MATCH(Odlingsplan!L137,Grunddata!$O$3:$O$87,0),0))*Odlingsplan!M137</f>
        <v>0</v>
      </c>
      <c r="D137" cm="1">
        <f t="array" ref="D137">(INDEX(Grunddata!$R$3:$R$87,MATCH(Odlingsplan!L137,Grunddata!$O$3:$O$87,0),0))*Odlingsplan!M137</f>
        <v>0</v>
      </c>
      <c r="E137" cm="1">
        <f t="array" ref="E137">(INDEX(Grunddata!$P$3:$P$87,MATCH(Odlingsplan!N137,Grunddata!$O$3:$O$87,0),0))*Odlingsplan!O137</f>
        <v>0</v>
      </c>
      <c r="F137" cm="1">
        <f t="array" ref="F137">(INDEX(Grunddata!$Q$3:$Q$87,MATCH(Odlingsplan!N137,Grunddata!$O$3:$O$87,0),0))*Odlingsplan!O137</f>
        <v>0</v>
      </c>
      <c r="G137" cm="1">
        <f t="array" ref="G137">(INDEX(Grunddata!$R$3:$R$87,MATCH(Odlingsplan!N137,Grunddata!$O$3:$O$87,0),0))*Odlingsplan!O137</f>
        <v>0</v>
      </c>
      <c r="H137" cm="1">
        <f t="array" ref="H137">(INDEX(Grunddata!$P$3:$P$87,MATCH(Odlingsplan!P137,Grunddata!$O$3:$O$87,0),0))*Odlingsplan!Q137</f>
        <v>0</v>
      </c>
      <c r="I137" cm="1">
        <f t="array" ref="I137">(INDEX(Grunddata!$Q$3:$Q$87,MATCH(Odlingsplan!P137,Grunddata!$O$3:$O$87,0),0))*Odlingsplan!Q137</f>
        <v>0</v>
      </c>
      <c r="J137" cm="1">
        <f t="array" ref="J137">(INDEX(Grunddata!$R$3:$R$87,MATCH(Odlingsplan!P137,Grunddata!$O$3:$O$87,0),0))*Odlingsplan!Q137</f>
        <v>0</v>
      </c>
      <c r="L137" s="15" t="e" cm="1">
        <f t="array" ref="L137">INDEX(Grunddata!$F$3:$F$49,MATCH(Odlingsplan!$B137,Grunddata!$C$3:$C$49,0),0)*(IF(Odlingsplan!$F137=0,(Odlingsplan!$D137/1000*Odlingsplan!$C137),Odlingsplan!$F137))</f>
        <v>#N/A</v>
      </c>
      <c r="M137" s="15" t="e" cm="1">
        <f t="array" ref="M137">INDEX(Grunddata!$G$3:$G$49,MATCH(Odlingsplan!$B137,Grunddata!$C$3:$C$49,0),0)*(IF(Odlingsplan!$F137=0,(Odlingsplan!$D137/1000*Odlingsplan!$C137),Odlingsplan!$F137))</f>
        <v>#N/A</v>
      </c>
      <c r="N137" s="15" t="e" cm="1">
        <f t="array" ref="N137">INDEX(Grunddata!$H$3:$H$49,MATCH(Odlingsplan!$B137,Grunddata!$C$3:$C$49,0),0)*(IF(Odlingsplan!$F137=0,(Odlingsplan!$D137/1000*Odlingsplan!$C137),Odlingsplan!$F137))</f>
        <v>#N/A</v>
      </c>
      <c r="O137" s="15" t="e" cm="1">
        <f t="array" ref="O137">INDEX(Grunddata!$I$3:$I$49,MATCH(Odlingsplan!$B137,Grunddata!$C$3:$C$49,0),0)*(IF(Odlingsplan!$F137=0,(Odlingsplan!$H137/1000*Odlingsplan!$C137),(Odlingsplan!H137/Odlingsplan!D137*Odlingsplan!F137)))</f>
        <v>#N/A</v>
      </c>
      <c r="P137" s="15" t="e" cm="1">
        <f t="array" ref="P137">INDEX(Grunddata!$J$3:$J$49,MATCH(Odlingsplan!$B137,Grunddata!$C$3:$C$49,0),0)*(IF(Odlingsplan!$F137=0,(Odlingsplan!$H137/1000*Odlingsplan!$C137),(Odlingsplan!H137/Odlingsplan!D137*Odlingsplan!F137)))</f>
        <v>#N/A</v>
      </c>
      <c r="Q137" s="15" t="e" cm="1">
        <f t="array" ref="Q137">INDEX(Grunddata!$K$3:$K$49,MATCH(Odlingsplan!$B137,Grunddata!$C$3:$C$49,0),0)*(IF(Odlingsplan!$F137=0,(Odlingsplan!$H137/1000*Odlingsplan!$C137),(Odlingsplan!H137/Odlingsplan!D137*Odlingsplan!F137)))</f>
        <v>#N/A</v>
      </c>
    </row>
    <row r="138" spans="1:17" x14ac:dyDescent="0.3">
      <c r="A138" t="e" cm="1">
        <f t="array" ref="A138">(INDEX(Kvävenedfall!C$5:C$296,MATCH(Odlingsplan!$B$7,Kvävenedfall!B$5:B$296,0),0))*Odlingsplan!C138/10</f>
        <v>#N/A</v>
      </c>
      <c r="B138" cm="1">
        <f t="array" ref="B138">(INDEX(Grunddata!$P$3:$P$87,MATCH(Odlingsplan!L138,Grunddata!$O$3:$O$87,0),0))*Odlingsplan!M138</f>
        <v>0</v>
      </c>
      <c r="C138" cm="1">
        <f t="array" ref="C138">(INDEX(Grunddata!$Q$3:$Q$87,MATCH(Odlingsplan!L138,Grunddata!$O$3:$O$87,0),0))*Odlingsplan!M138</f>
        <v>0</v>
      </c>
      <c r="D138" cm="1">
        <f t="array" ref="D138">(INDEX(Grunddata!$R$3:$R$87,MATCH(Odlingsplan!L138,Grunddata!$O$3:$O$87,0),0))*Odlingsplan!M138</f>
        <v>0</v>
      </c>
      <c r="E138" cm="1">
        <f t="array" ref="E138">(INDEX(Grunddata!$P$3:$P$87,MATCH(Odlingsplan!N138,Grunddata!$O$3:$O$87,0),0))*Odlingsplan!O138</f>
        <v>0</v>
      </c>
      <c r="F138" cm="1">
        <f t="array" ref="F138">(INDEX(Grunddata!$Q$3:$Q$87,MATCH(Odlingsplan!N138,Grunddata!$O$3:$O$87,0),0))*Odlingsplan!O138</f>
        <v>0</v>
      </c>
      <c r="G138" cm="1">
        <f t="array" ref="G138">(INDEX(Grunddata!$R$3:$R$87,MATCH(Odlingsplan!N138,Grunddata!$O$3:$O$87,0),0))*Odlingsplan!O138</f>
        <v>0</v>
      </c>
      <c r="H138" cm="1">
        <f t="array" ref="H138">(INDEX(Grunddata!$P$3:$P$87,MATCH(Odlingsplan!P138,Grunddata!$O$3:$O$87,0),0))*Odlingsplan!Q138</f>
        <v>0</v>
      </c>
      <c r="I138" cm="1">
        <f t="array" ref="I138">(INDEX(Grunddata!$Q$3:$Q$87,MATCH(Odlingsplan!P138,Grunddata!$O$3:$O$87,0),0))*Odlingsplan!Q138</f>
        <v>0</v>
      </c>
      <c r="J138" cm="1">
        <f t="array" ref="J138">(INDEX(Grunddata!$R$3:$R$87,MATCH(Odlingsplan!P138,Grunddata!$O$3:$O$87,0),0))*Odlingsplan!Q138</f>
        <v>0</v>
      </c>
      <c r="L138" s="15" t="e" cm="1">
        <f t="array" ref="L138">INDEX(Grunddata!$F$3:$F$49,MATCH(Odlingsplan!$B138,Grunddata!$C$3:$C$49,0),0)*(IF(Odlingsplan!$F138=0,(Odlingsplan!$D138/1000*Odlingsplan!$C138),Odlingsplan!$F138))</f>
        <v>#N/A</v>
      </c>
      <c r="M138" s="15" t="e" cm="1">
        <f t="array" ref="M138">INDEX(Grunddata!$G$3:$G$49,MATCH(Odlingsplan!$B138,Grunddata!$C$3:$C$49,0),0)*(IF(Odlingsplan!$F138=0,(Odlingsplan!$D138/1000*Odlingsplan!$C138),Odlingsplan!$F138))</f>
        <v>#N/A</v>
      </c>
      <c r="N138" s="15" t="e" cm="1">
        <f t="array" ref="N138">INDEX(Grunddata!$H$3:$H$49,MATCH(Odlingsplan!$B138,Grunddata!$C$3:$C$49,0),0)*(IF(Odlingsplan!$F138=0,(Odlingsplan!$D138/1000*Odlingsplan!$C138),Odlingsplan!$F138))</f>
        <v>#N/A</v>
      </c>
      <c r="O138" s="15" t="e" cm="1">
        <f t="array" ref="O138">INDEX(Grunddata!$I$3:$I$49,MATCH(Odlingsplan!$B138,Grunddata!$C$3:$C$49,0),0)*(IF(Odlingsplan!$F138=0,(Odlingsplan!$H138/1000*Odlingsplan!$C138),(Odlingsplan!H138/Odlingsplan!D138*Odlingsplan!F138)))</f>
        <v>#N/A</v>
      </c>
      <c r="P138" s="15" t="e" cm="1">
        <f t="array" ref="P138">INDEX(Grunddata!$J$3:$J$49,MATCH(Odlingsplan!$B138,Grunddata!$C$3:$C$49,0),0)*(IF(Odlingsplan!$F138=0,(Odlingsplan!$H138/1000*Odlingsplan!$C138),(Odlingsplan!H138/Odlingsplan!D138*Odlingsplan!F138)))</f>
        <v>#N/A</v>
      </c>
      <c r="Q138" s="15" t="e" cm="1">
        <f t="array" ref="Q138">INDEX(Grunddata!$K$3:$K$49,MATCH(Odlingsplan!$B138,Grunddata!$C$3:$C$49,0),0)*(IF(Odlingsplan!$F138=0,(Odlingsplan!$H138/1000*Odlingsplan!$C138),(Odlingsplan!H138/Odlingsplan!D138*Odlingsplan!F138)))</f>
        <v>#N/A</v>
      </c>
    </row>
    <row r="139" spans="1:17" x14ac:dyDescent="0.3">
      <c r="A139" t="e" cm="1">
        <f t="array" ref="A139">(INDEX(Kvävenedfall!C$5:C$296,MATCH(Odlingsplan!$B$7,Kvävenedfall!B$5:B$296,0),0))*Odlingsplan!C139/10</f>
        <v>#N/A</v>
      </c>
      <c r="B139" cm="1">
        <f t="array" ref="B139">(INDEX(Grunddata!$P$3:$P$87,MATCH(Odlingsplan!L139,Grunddata!$O$3:$O$87,0),0))*Odlingsplan!M139</f>
        <v>0</v>
      </c>
      <c r="C139" cm="1">
        <f t="array" ref="C139">(INDEX(Grunddata!$Q$3:$Q$87,MATCH(Odlingsplan!L139,Grunddata!$O$3:$O$87,0),0))*Odlingsplan!M139</f>
        <v>0</v>
      </c>
      <c r="D139" cm="1">
        <f t="array" ref="D139">(INDEX(Grunddata!$R$3:$R$87,MATCH(Odlingsplan!L139,Grunddata!$O$3:$O$87,0),0))*Odlingsplan!M139</f>
        <v>0</v>
      </c>
      <c r="E139" cm="1">
        <f t="array" ref="E139">(INDEX(Grunddata!$P$3:$P$87,MATCH(Odlingsplan!N139,Grunddata!$O$3:$O$87,0),0))*Odlingsplan!O139</f>
        <v>0</v>
      </c>
      <c r="F139" cm="1">
        <f t="array" ref="F139">(INDEX(Grunddata!$Q$3:$Q$87,MATCH(Odlingsplan!N139,Grunddata!$O$3:$O$87,0),0))*Odlingsplan!O139</f>
        <v>0</v>
      </c>
      <c r="G139" cm="1">
        <f t="array" ref="G139">(INDEX(Grunddata!$R$3:$R$87,MATCH(Odlingsplan!N139,Grunddata!$O$3:$O$87,0),0))*Odlingsplan!O139</f>
        <v>0</v>
      </c>
      <c r="H139" cm="1">
        <f t="array" ref="H139">(INDEX(Grunddata!$P$3:$P$87,MATCH(Odlingsplan!P139,Grunddata!$O$3:$O$87,0),0))*Odlingsplan!Q139</f>
        <v>0</v>
      </c>
      <c r="I139" cm="1">
        <f t="array" ref="I139">(INDEX(Grunddata!$Q$3:$Q$87,MATCH(Odlingsplan!P139,Grunddata!$O$3:$O$87,0),0))*Odlingsplan!Q139</f>
        <v>0</v>
      </c>
      <c r="J139" cm="1">
        <f t="array" ref="J139">(INDEX(Grunddata!$R$3:$R$87,MATCH(Odlingsplan!P139,Grunddata!$O$3:$O$87,0),0))*Odlingsplan!Q139</f>
        <v>0</v>
      </c>
      <c r="L139" s="15" t="e" cm="1">
        <f t="array" ref="L139">INDEX(Grunddata!$F$3:$F$49,MATCH(Odlingsplan!$B139,Grunddata!$C$3:$C$49,0),0)*(IF(Odlingsplan!$F139=0,(Odlingsplan!$D139/1000*Odlingsplan!$C139),Odlingsplan!$F139))</f>
        <v>#N/A</v>
      </c>
      <c r="M139" s="15" t="e" cm="1">
        <f t="array" ref="M139">INDEX(Grunddata!$G$3:$G$49,MATCH(Odlingsplan!$B139,Grunddata!$C$3:$C$49,0),0)*(IF(Odlingsplan!$F139=0,(Odlingsplan!$D139/1000*Odlingsplan!$C139),Odlingsplan!$F139))</f>
        <v>#N/A</v>
      </c>
      <c r="N139" s="15" t="e" cm="1">
        <f t="array" ref="N139">INDEX(Grunddata!$H$3:$H$49,MATCH(Odlingsplan!$B139,Grunddata!$C$3:$C$49,0),0)*(IF(Odlingsplan!$F139=0,(Odlingsplan!$D139/1000*Odlingsplan!$C139),Odlingsplan!$F139))</f>
        <v>#N/A</v>
      </c>
      <c r="O139" s="15" t="e" cm="1">
        <f t="array" ref="O139">INDEX(Grunddata!$I$3:$I$49,MATCH(Odlingsplan!$B139,Grunddata!$C$3:$C$49,0),0)*(IF(Odlingsplan!$F139=0,(Odlingsplan!$H139/1000*Odlingsplan!$C139),(Odlingsplan!H139/Odlingsplan!D139*Odlingsplan!F139)))</f>
        <v>#N/A</v>
      </c>
      <c r="P139" s="15" t="e" cm="1">
        <f t="array" ref="P139">INDEX(Grunddata!$J$3:$J$49,MATCH(Odlingsplan!$B139,Grunddata!$C$3:$C$49,0),0)*(IF(Odlingsplan!$F139=0,(Odlingsplan!$H139/1000*Odlingsplan!$C139),(Odlingsplan!H139/Odlingsplan!D139*Odlingsplan!F139)))</f>
        <v>#N/A</v>
      </c>
      <c r="Q139" s="15" t="e" cm="1">
        <f t="array" ref="Q139">INDEX(Grunddata!$K$3:$K$49,MATCH(Odlingsplan!$B139,Grunddata!$C$3:$C$49,0),0)*(IF(Odlingsplan!$F139=0,(Odlingsplan!$H139/1000*Odlingsplan!$C139),(Odlingsplan!H139/Odlingsplan!D139*Odlingsplan!F139)))</f>
        <v>#N/A</v>
      </c>
    </row>
    <row r="140" spans="1:17" x14ac:dyDescent="0.3">
      <c r="A140" t="e" cm="1">
        <f t="array" ref="A140">(INDEX(Kvävenedfall!C$5:C$296,MATCH(Odlingsplan!$B$7,Kvävenedfall!B$5:B$296,0),0))*Odlingsplan!C140/10</f>
        <v>#N/A</v>
      </c>
      <c r="B140" cm="1">
        <f t="array" ref="B140">(INDEX(Grunddata!$P$3:$P$87,MATCH(Odlingsplan!L140,Grunddata!$O$3:$O$87,0),0))*Odlingsplan!M140</f>
        <v>0</v>
      </c>
      <c r="C140" cm="1">
        <f t="array" ref="C140">(INDEX(Grunddata!$Q$3:$Q$87,MATCH(Odlingsplan!L140,Grunddata!$O$3:$O$87,0),0))*Odlingsplan!M140</f>
        <v>0</v>
      </c>
      <c r="D140" cm="1">
        <f t="array" ref="D140">(INDEX(Grunddata!$R$3:$R$87,MATCH(Odlingsplan!L140,Grunddata!$O$3:$O$87,0),0))*Odlingsplan!M140</f>
        <v>0</v>
      </c>
      <c r="E140" cm="1">
        <f t="array" ref="E140">(INDEX(Grunddata!$P$3:$P$87,MATCH(Odlingsplan!N140,Grunddata!$O$3:$O$87,0),0))*Odlingsplan!O140</f>
        <v>0</v>
      </c>
      <c r="F140" cm="1">
        <f t="array" ref="F140">(INDEX(Grunddata!$Q$3:$Q$87,MATCH(Odlingsplan!N140,Grunddata!$O$3:$O$87,0),0))*Odlingsplan!O140</f>
        <v>0</v>
      </c>
      <c r="G140" cm="1">
        <f t="array" ref="G140">(INDEX(Grunddata!$R$3:$R$87,MATCH(Odlingsplan!N140,Grunddata!$O$3:$O$87,0),0))*Odlingsplan!O140</f>
        <v>0</v>
      </c>
      <c r="H140" cm="1">
        <f t="array" ref="H140">(INDEX(Grunddata!$P$3:$P$87,MATCH(Odlingsplan!P140,Grunddata!$O$3:$O$87,0),0))*Odlingsplan!Q140</f>
        <v>0</v>
      </c>
      <c r="I140" cm="1">
        <f t="array" ref="I140">(INDEX(Grunddata!$Q$3:$Q$87,MATCH(Odlingsplan!P140,Grunddata!$O$3:$O$87,0),0))*Odlingsplan!Q140</f>
        <v>0</v>
      </c>
      <c r="J140" cm="1">
        <f t="array" ref="J140">(INDEX(Grunddata!$R$3:$R$87,MATCH(Odlingsplan!P140,Grunddata!$O$3:$O$87,0),0))*Odlingsplan!Q140</f>
        <v>0</v>
      </c>
      <c r="L140" s="15" t="e" cm="1">
        <f t="array" ref="L140">INDEX(Grunddata!$F$3:$F$49,MATCH(Odlingsplan!$B140,Grunddata!$C$3:$C$49,0),0)*(IF(Odlingsplan!$F140=0,(Odlingsplan!$D140/1000*Odlingsplan!$C140),Odlingsplan!$F140))</f>
        <v>#N/A</v>
      </c>
      <c r="M140" s="15" t="e" cm="1">
        <f t="array" ref="M140">INDEX(Grunddata!$G$3:$G$49,MATCH(Odlingsplan!$B140,Grunddata!$C$3:$C$49,0),0)*(IF(Odlingsplan!$F140=0,(Odlingsplan!$D140/1000*Odlingsplan!$C140),Odlingsplan!$F140))</f>
        <v>#N/A</v>
      </c>
      <c r="N140" s="15" t="e" cm="1">
        <f t="array" ref="N140">INDEX(Grunddata!$H$3:$H$49,MATCH(Odlingsplan!$B140,Grunddata!$C$3:$C$49,0),0)*(IF(Odlingsplan!$F140=0,(Odlingsplan!$D140/1000*Odlingsplan!$C140),Odlingsplan!$F140))</f>
        <v>#N/A</v>
      </c>
      <c r="O140" s="15" t="e" cm="1">
        <f t="array" ref="O140">INDEX(Grunddata!$I$3:$I$49,MATCH(Odlingsplan!$B140,Grunddata!$C$3:$C$49,0),0)*(IF(Odlingsplan!$F140=0,(Odlingsplan!$H140/1000*Odlingsplan!$C140),(Odlingsplan!H140/Odlingsplan!D140*Odlingsplan!F140)))</f>
        <v>#N/A</v>
      </c>
      <c r="P140" s="15" t="e" cm="1">
        <f t="array" ref="P140">INDEX(Grunddata!$J$3:$J$49,MATCH(Odlingsplan!$B140,Grunddata!$C$3:$C$49,0),0)*(IF(Odlingsplan!$F140=0,(Odlingsplan!$H140/1000*Odlingsplan!$C140),(Odlingsplan!H140/Odlingsplan!D140*Odlingsplan!F140)))</f>
        <v>#N/A</v>
      </c>
      <c r="Q140" s="15" t="e" cm="1">
        <f t="array" ref="Q140">INDEX(Grunddata!$K$3:$K$49,MATCH(Odlingsplan!$B140,Grunddata!$C$3:$C$49,0),0)*(IF(Odlingsplan!$F140=0,(Odlingsplan!$H140/1000*Odlingsplan!$C140),(Odlingsplan!H140/Odlingsplan!D140*Odlingsplan!F140)))</f>
        <v>#N/A</v>
      </c>
    </row>
    <row r="141" spans="1:17" x14ac:dyDescent="0.3">
      <c r="A141" t="e" cm="1">
        <f t="array" ref="A141">(INDEX(Kvävenedfall!C$5:C$296,MATCH(Odlingsplan!$B$7,Kvävenedfall!B$5:B$296,0),0))*Odlingsplan!C141/10</f>
        <v>#N/A</v>
      </c>
      <c r="B141" cm="1">
        <f t="array" ref="B141">(INDEX(Grunddata!$P$3:$P$87,MATCH(Odlingsplan!L141,Grunddata!$O$3:$O$87,0),0))*Odlingsplan!M141</f>
        <v>0</v>
      </c>
      <c r="C141" cm="1">
        <f t="array" ref="C141">(INDEX(Grunddata!$Q$3:$Q$87,MATCH(Odlingsplan!L141,Grunddata!$O$3:$O$87,0),0))*Odlingsplan!M141</f>
        <v>0</v>
      </c>
      <c r="D141" cm="1">
        <f t="array" ref="D141">(INDEX(Grunddata!$R$3:$R$87,MATCH(Odlingsplan!L141,Grunddata!$O$3:$O$87,0),0))*Odlingsplan!M141</f>
        <v>0</v>
      </c>
      <c r="E141" cm="1">
        <f t="array" ref="E141">(INDEX(Grunddata!$P$3:$P$87,MATCH(Odlingsplan!N141,Grunddata!$O$3:$O$87,0),0))*Odlingsplan!O141</f>
        <v>0</v>
      </c>
      <c r="F141" cm="1">
        <f t="array" ref="F141">(INDEX(Grunddata!$Q$3:$Q$87,MATCH(Odlingsplan!N141,Grunddata!$O$3:$O$87,0),0))*Odlingsplan!O141</f>
        <v>0</v>
      </c>
      <c r="G141" cm="1">
        <f t="array" ref="G141">(INDEX(Grunddata!$R$3:$R$87,MATCH(Odlingsplan!N141,Grunddata!$O$3:$O$87,0),0))*Odlingsplan!O141</f>
        <v>0</v>
      </c>
      <c r="H141" cm="1">
        <f t="array" ref="H141">(INDEX(Grunddata!$P$3:$P$87,MATCH(Odlingsplan!P141,Grunddata!$O$3:$O$87,0),0))*Odlingsplan!Q141</f>
        <v>0</v>
      </c>
      <c r="I141" cm="1">
        <f t="array" ref="I141">(INDEX(Grunddata!$Q$3:$Q$87,MATCH(Odlingsplan!P141,Grunddata!$O$3:$O$87,0),0))*Odlingsplan!Q141</f>
        <v>0</v>
      </c>
      <c r="J141" cm="1">
        <f t="array" ref="J141">(INDEX(Grunddata!$R$3:$R$87,MATCH(Odlingsplan!P141,Grunddata!$O$3:$O$87,0),0))*Odlingsplan!Q141</f>
        <v>0</v>
      </c>
      <c r="L141" s="15" t="e" cm="1">
        <f t="array" ref="L141">INDEX(Grunddata!$F$3:$F$49,MATCH(Odlingsplan!$B141,Grunddata!$C$3:$C$49,0),0)*(IF(Odlingsplan!$F141=0,(Odlingsplan!$D141/1000*Odlingsplan!$C141),Odlingsplan!$F141))</f>
        <v>#N/A</v>
      </c>
      <c r="M141" s="15" t="e" cm="1">
        <f t="array" ref="M141">INDEX(Grunddata!$G$3:$G$49,MATCH(Odlingsplan!$B141,Grunddata!$C$3:$C$49,0),0)*(IF(Odlingsplan!$F141=0,(Odlingsplan!$D141/1000*Odlingsplan!$C141),Odlingsplan!$F141))</f>
        <v>#N/A</v>
      </c>
      <c r="N141" s="15" t="e" cm="1">
        <f t="array" ref="N141">INDEX(Grunddata!$H$3:$H$49,MATCH(Odlingsplan!$B141,Grunddata!$C$3:$C$49,0),0)*(IF(Odlingsplan!$F141=0,(Odlingsplan!$D141/1000*Odlingsplan!$C141),Odlingsplan!$F141))</f>
        <v>#N/A</v>
      </c>
      <c r="O141" s="15" t="e" cm="1">
        <f t="array" ref="O141">INDEX(Grunddata!$I$3:$I$49,MATCH(Odlingsplan!$B141,Grunddata!$C$3:$C$49,0),0)*(IF(Odlingsplan!$F141=0,(Odlingsplan!$H141/1000*Odlingsplan!$C141),(Odlingsplan!H141/Odlingsplan!D141*Odlingsplan!F141)))</f>
        <v>#N/A</v>
      </c>
      <c r="P141" s="15" t="e" cm="1">
        <f t="array" ref="P141">INDEX(Grunddata!$J$3:$J$49,MATCH(Odlingsplan!$B141,Grunddata!$C$3:$C$49,0),0)*(IF(Odlingsplan!$F141=0,(Odlingsplan!$H141/1000*Odlingsplan!$C141),(Odlingsplan!H141/Odlingsplan!D141*Odlingsplan!F141)))</f>
        <v>#N/A</v>
      </c>
      <c r="Q141" s="15" t="e" cm="1">
        <f t="array" ref="Q141">INDEX(Grunddata!$K$3:$K$49,MATCH(Odlingsplan!$B141,Grunddata!$C$3:$C$49,0),0)*(IF(Odlingsplan!$F141=0,(Odlingsplan!$H141/1000*Odlingsplan!$C141),(Odlingsplan!H141/Odlingsplan!D141*Odlingsplan!F141)))</f>
        <v>#N/A</v>
      </c>
    </row>
    <row r="142" spans="1:17" x14ac:dyDescent="0.3">
      <c r="A142" t="e" cm="1">
        <f t="array" ref="A142">(INDEX(Kvävenedfall!C$5:C$296,MATCH(Odlingsplan!$B$7,Kvävenedfall!B$5:B$296,0),0))*Odlingsplan!C142/10</f>
        <v>#N/A</v>
      </c>
      <c r="B142" cm="1">
        <f t="array" ref="B142">(INDEX(Grunddata!$P$3:$P$87,MATCH(Odlingsplan!L142,Grunddata!$O$3:$O$87,0),0))*Odlingsplan!M142</f>
        <v>0</v>
      </c>
      <c r="C142" cm="1">
        <f t="array" ref="C142">(INDEX(Grunddata!$Q$3:$Q$87,MATCH(Odlingsplan!L142,Grunddata!$O$3:$O$87,0),0))*Odlingsplan!M142</f>
        <v>0</v>
      </c>
      <c r="D142" cm="1">
        <f t="array" ref="D142">(INDEX(Grunddata!$R$3:$R$87,MATCH(Odlingsplan!L142,Grunddata!$O$3:$O$87,0),0))*Odlingsplan!M142</f>
        <v>0</v>
      </c>
      <c r="E142" cm="1">
        <f t="array" ref="E142">(INDEX(Grunddata!$P$3:$P$87,MATCH(Odlingsplan!N142,Grunddata!$O$3:$O$87,0),0))*Odlingsplan!O142</f>
        <v>0</v>
      </c>
      <c r="F142" cm="1">
        <f t="array" ref="F142">(INDEX(Grunddata!$Q$3:$Q$87,MATCH(Odlingsplan!N142,Grunddata!$O$3:$O$87,0),0))*Odlingsplan!O142</f>
        <v>0</v>
      </c>
      <c r="G142" cm="1">
        <f t="array" ref="G142">(INDEX(Grunddata!$R$3:$R$87,MATCH(Odlingsplan!N142,Grunddata!$O$3:$O$87,0),0))*Odlingsplan!O142</f>
        <v>0</v>
      </c>
      <c r="H142" cm="1">
        <f t="array" ref="H142">(INDEX(Grunddata!$P$3:$P$87,MATCH(Odlingsplan!P142,Grunddata!$O$3:$O$87,0),0))*Odlingsplan!Q142</f>
        <v>0</v>
      </c>
      <c r="I142" cm="1">
        <f t="array" ref="I142">(INDEX(Grunddata!$Q$3:$Q$87,MATCH(Odlingsplan!P142,Grunddata!$O$3:$O$87,0),0))*Odlingsplan!Q142</f>
        <v>0</v>
      </c>
      <c r="J142" cm="1">
        <f t="array" ref="J142">(INDEX(Grunddata!$R$3:$R$87,MATCH(Odlingsplan!P142,Grunddata!$O$3:$O$87,0),0))*Odlingsplan!Q142</f>
        <v>0</v>
      </c>
      <c r="L142" s="15" t="e" cm="1">
        <f t="array" ref="L142">INDEX(Grunddata!$F$3:$F$49,MATCH(Odlingsplan!$B142,Grunddata!$C$3:$C$49,0),0)*(IF(Odlingsplan!$F142=0,(Odlingsplan!$D142/1000*Odlingsplan!$C142),Odlingsplan!$F142))</f>
        <v>#N/A</v>
      </c>
      <c r="M142" s="15" t="e" cm="1">
        <f t="array" ref="M142">INDEX(Grunddata!$G$3:$G$49,MATCH(Odlingsplan!$B142,Grunddata!$C$3:$C$49,0),0)*(IF(Odlingsplan!$F142=0,(Odlingsplan!$D142/1000*Odlingsplan!$C142),Odlingsplan!$F142))</f>
        <v>#N/A</v>
      </c>
      <c r="N142" s="15" t="e" cm="1">
        <f t="array" ref="N142">INDEX(Grunddata!$H$3:$H$49,MATCH(Odlingsplan!$B142,Grunddata!$C$3:$C$49,0),0)*(IF(Odlingsplan!$F142=0,(Odlingsplan!$D142/1000*Odlingsplan!$C142),Odlingsplan!$F142))</f>
        <v>#N/A</v>
      </c>
      <c r="O142" s="15" t="e" cm="1">
        <f t="array" ref="O142">INDEX(Grunddata!$I$3:$I$49,MATCH(Odlingsplan!$B142,Grunddata!$C$3:$C$49,0),0)*(IF(Odlingsplan!$F142=0,(Odlingsplan!$H142/1000*Odlingsplan!$C142),(Odlingsplan!H142/Odlingsplan!D142*Odlingsplan!F142)))</f>
        <v>#N/A</v>
      </c>
      <c r="P142" s="15" t="e" cm="1">
        <f t="array" ref="P142">INDEX(Grunddata!$J$3:$J$49,MATCH(Odlingsplan!$B142,Grunddata!$C$3:$C$49,0),0)*(IF(Odlingsplan!$F142=0,(Odlingsplan!$H142/1000*Odlingsplan!$C142),(Odlingsplan!H142/Odlingsplan!D142*Odlingsplan!F142)))</f>
        <v>#N/A</v>
      </c>
      <c r="Q142" s="15" t="e" cm="1">
        <f t="array" ref="Q142">INDEX(Grunddata!$K$3:$K$49,MATCH(Odlingsplan!$B142,Grunddata!$C$3:$C$49,0),0)*(IF(Odlingsplan!$F142=0,(Odlingsplan!$H142/1000*Odlingsplan!$C142),(Odlingsplan!H142/Odlingsplan!D142*Odlingsplan!F142)))</f>
        <v>#N/A</v>
      </c>
    </row>
    <row r="143" spans="1:17" x14ac:dyDescent="0.3">
      <c r="A143" t="e" cm="1">
        <f t="array" ref="A143">(INDEX(Kvävenedfall!C$5:C$296,MATCH(Odlingsplan!$B$7,Kvävenedfall!B$5:B$296,0),0))*Odlingsplan!C143/10</f>
        <v>#N/A</v>
      </c>
      <c r="B143" cm="1">
        <f t="array" ref="B143">(INDEX(Grunddata!$P$3:$P$87,MATCH(Odlingsplan!L143,Grunddata!$O$3:$O$87,0),0))*Odlingsplan!M143</f>
        <v>0</v>
      </c>
      <c r="C143" cm="1">
        <f t="array" ref="C143">(INDEX(Grunddata!$Q$3:$Q$87,MATCH(Odlingsplan!L143,Grunddata!$O$3:$O$87,0),0))*Odlingsplan!M143</f>
        <v>0</v>
      </c>
      <c r="D143" cm="1">
        <f t="array" ref="D143">(INDEX(Grunddata!$R$3:$R$87,MATCH(Odlingsplan!L143,Grunddata!$O$3:$O$87,0),0))*Odlingsplan!M143</f>
        <v>0</v>
      </c>
      <c r="E143" cm="1">
        <f t="array" ref="E143">(INDEX(Grunddata!$P$3:$P$87,MATCH(Odlingsplan!N143,Grunddata!$O$3:$O$87,0),0))*Odlingsplan!O143</f>
        <v>0</v>
      </c>
      <c r="F143" cm="1">
        <f t="array" ref="F143">(INDEX(Grunddata!$Q$3:$Q$87,MATCH(Odlingsplan!N143,Grunddata!$O$3:$O$87,0),0))*Odlingsplan!O143</f>
        <v>0</v>
      </c>
      <c r="G143" cm="1">
        <f t="array" ref="G143">(INDEX(Grunddata!$R$3:$R$87,MATCH(Odlingsplan!N143,Grunddata!$O$3:$O$87,0),0))*Odlingsplan!O143</f>
        <v>0</v>
      </c>
      <c r="H143" cm="1">
        <f t="array" ref="H143">(INDEX(Grunddata!$P$3:$P$87,MATCH(Odlingsplan!P143,Grunddata!$O$3:$O$87,0),0))*Odlingsplan!Q143</f>
        <v>0</v>
      </c>
      <c r="I143" cm="1">
        <f t="array" ref="I143">(INDEX(Grunddata!$Q$3:$Q$87,MATCH(Odlingsplan!P143,Grunddata!$O$3:$O$87,0),0))*Odlingsplan!Q143</f>
        <v>0</v>
      </c>
      <c r="J143" cm="1">
        <f t="array" ref="J143">(INDEX(Grunddata!$R$3:$R$87,MATCH(Odlingsplan!P143,Grunddata!$O$3:$O$87,0),0))*Odlingsplan!Q143</f>
        <v>0</v>
      </c>
      <c r="L143" s="15" t="e" cm="1">
        <f t="array" ref="L143">INDEX(Grunddata!$F$3:$F$49,MATCH(Odlingsplan!$B143,Grunddata!$C$3:$C$49,0),0)*(IF(Odlingsplan!$F143=0,(Odlingsplan!$D143/1000*Odlingsplan!$C143),Odlingsplan!$F143))</f>
        <v>#N/A</v>
      </c>
      <c r="M143" s="15" t="e" cm="1">
        <f t="array" ref="M143">INDEX(Grunddata!$G$3:$G$49,MATCH(Odlingsplan!$B143,Grunddata!$C$3:$C$49,0),0)*(IF(Odlingsplan!$F143=0,(Odlingsplan!$D143/1000*Odlingsplan!$C143),Odlingsplan!$F143))</f>
        <v>#N/A</v>
      </c>
      <c r="N143" s="15" t="e" cm="1">
        <f t="array" ref="N143">INDEX(Grunddata!$H$3:$H$49,MATCH(Odlingsplan!$B143,Grunddata!$C$3:$C$49,0),0)*(IF(Odlingsplan!$F143=0,(Odlingsplan!$D143/1000*Odlingsplan!$C143),Odlingsplan!$F143))</f>
        <v>#N/A</v>
      </c>
      <c r="O143" s="15" t="e" cm="1">
        <f t="array" ref="O143">INDEX(Grunddata!$I$3:$I$49,MATCH(Odlingsplan!$B143,Grunddata!$C$3:$C$49,0),0)*(IF(Odlingsplan!$F143=0,(Odlingsplan!$H143/1000*Odlingsplan!$C143),(Odlingsplan!H143/Odlingsplan!D143*Odlingsplan!F143)))</f>
        <v>#N/A</v>
      </c>
      <c r="P143" s="15" t="e" cm="1">
        <f t="array" ref="P143">INDEX(Grunddata!$J$3:$J$49,MATCH(Odlingsplan!$B143,Grunddata!$C$3:$C$49,0),0)*(IF(Odlingsplan!$F143=0,(Odlingsplan!$H143/1000*Odlingsplan!$C143),(Odlingsplan!H143/Odlingsplan!D143*Odlingsplan!F143)))</f>
        <v>#N/A</v>
      </c>
      <c r="Q143" s="15" t="e" cm="1">
        <f t="array" ref="Q143">INDEX(Grunddata!$K$3:$K$49,MATCH(Odlingsplan!$B143,Grunddata!$C$3:$C$49,0),0)*(IF(Odlingsplan!$F143=0,(Odlingsplan!$H143/1000*Odlingsplan!$C143),(Odlingsplan!H143/Odlingsplan!D143*Odlingsplan!F143)))</f>
        <v>#N/A</v>
      </c>
    </row>
    <row r="144" spans="1:17" x14ac:dyDescent="0.3">
      <c r="A144" t="e" cm="1">
        <f t="array" ref="A144">(INDEX(Kvävenedfall!C$5:C$296,MATCH(Odlingsplan!$B$7,Kvävenedfall!B$5:B$296,0),0))*Odlingsplan!C144/10</f>
        <v>#N/A</v>
      </c>
      <c r="B144" cm="1">
        <f t="array" ref="B144">(INDEX(Grunddata!$P$3:$P$87,MATCH(Odlingsplan!L144,Grunddata!$O$3:$O$87,0),0))*Odlingsplan!M144</f>
        <v>0</v>
      </c>
      <c r="C144" cm="1">
        <f t="array" ref="C144">(INDEX(Grunddata!$Q$3:$Q$87,MATCH(Odlingsplan!L144,Grunddata!$O$3:$O$87,0),0))*Odlingsplan!M144</f>
        <v>0</v>
      </c>
      <c r="D144" cm="1">
        <f t="array" ref="D144">(INDEX(Grunddata!$R$3:$R$87,MATCH(Odlingsplan!L144,Grunddata!$O$3:$O$87,0),0))*Odlingsplan!M144</f>
        <v>0</v>
      </c>
      <c r="E144" cm="1">
        <f t="array" ref="E144">(INDEX(Grunddata!$P$3:$P$87,MATCH(Odlingsplan!N144,Grunddata!$O$3:$O$87,0),0))*Odlingsplan!O144</f>
        <v>0</v>
      </c>
      <c r="F144" cm="1">
        <f t="array" ref="F144">(INDEX(Grunddata!$Q$3:$Q$87,MATCH(Odlingsplan!N144,Grunddata!$O$3:$O$87,0),0))*Odlingsplan!O144</f>
        <v>0</v>
      </c>
      <c r="G144" cm="1">
        <f t="array" ref="G144">(INDEX(Grunddata!$R$3:$R$87,MATCH(Odlingsplan!N144,Grunddata!$O$3:$O$87,0),0))*Odlingsplan!O144</f>
        <v>0</v>
      </c>
      <c r="H144" cm="1">
        <f t="array" ref="H144">(INDEX(Grunddata!$P$3:$P$87,MATCH(Odlingsplan!P144,Grunddata!$O$3:$O$87,0),0))*Odlingsplan!Q144</f>
        <v>0</v>
      </c>
      <c r="I144" cm="1">
        <f t="array" ref="I144">(INDEX(Grunddata!$Q$3:$Q$87,MATCH(Odlingsplan!P144,Grunddata!$O$3:$O$87,0),0))*Odlingsplan!Q144</f>
        <v>0</v>
      </c>
      <c r="J144" cm="1">
        <f t="array" ref="J144">(INDEX(Grunddata!$R$3:$R$87,MATCH(Odlingsplan!P144,Grunddata!$O$3:$O$87,0),0))*Odlingsplan!Q144</f>
        <v>0</v>
      </c>
      <c r="L144" s="15" t="e" cm="1">
        <f t="array" ref="L144">INDEX(Grunddata!$F$3:$F$49,MATCH(Odlingsplan!$B144,Grunddata!$C$3:$C$49,0),0)*(IF(Odlingsplan!$F144=0,(Odlingsplan!$D144/1000*Odlingsplan!$C144),Odlingsplan!$F144))</f>
        <v>#N/A</v>
      </c>
      <c r="M144" s="15" t="e" cm="1">
        <f t="array" ref="M144">INDEX(Grunddata!$G$3:$G$49,MATCH(Odlingsplan!$B144,Grunddata!$C$3:$C$49,0),0)*(IF(Odlingsplan!$F144=0,(Odlingsplan!$D144/1000*Odlingsplan!$C144),Odlingsplan!$F144))</f>
        <v>#N/A</v>
      </c>
      <c r="N144" s="15" t="e" cm="1">
        <f t="array" ref="N144">INDEX(Grunddata!$H$3:$H$49,MATCH(Odlingsplan!$B144,Grunddata!$C$3:$C$49,0),0)*(IF(Odlingsplan!$F144=0,(Odlingsplan!$D144/1000*Odlingsplan!$C144),Odlingsplan!$F144))</f>
        <v>#N/A</v>
      </c>
      <c r="O144" s="15" t="e" cm="1">
        <f t="array" ref="O144">INDEX(Grunddata!$I$3:$I$49,MATCH(Odlingsplan!$B144,Grunddata!$C$3:$C$49,0),0)*(IF(Odlingsplan!$F144=0,(Odlingsplan!$H144/1000*Odlingsplan!$C144),(Odlingsplan!H144/Odlingsplan!D144*Odlingsplan!F144)))</f>
        <v>#N/A</v>
      </c>
      <c r="P144" s="15" t="e" cm="1">
        <f t="array" ref="P144">INDEX(Grunddata!$J$3:$J$49,MATCH(Odlingsplan!$B144,Grunddata!$C$3:$C$49,0),0)*(IF(Odlingsplan!$F144=0,(Odlingsplan!$H144/1000*Odlingsplan!$C144),(Odlingsplan!H144/Odlingsplan!D144*Odlingsplan!F144)))</f>
        <v>#N/A</v>
      </c>
      <c r="Q144" s="15" t="e" cm="1">
        <f t="array" ref="Q144">INDEX(Grunddata!$K$3:$K$49,MATCH(Odlingsplan!$B144,Grunddata!$C$3:$C$49,0),0)*(IF(Odlingsplan!$F144=0,(Odlingsplan!$H144/1000*Odlingsplan!$C144),(Odlingsplan!H144/Odlingsplan!D144*Odlingsplan!F144)))</f>
        <v>#N/A</v>
      </c>
    </row>
    <row r="145" spans="1:17" x14ac:dyDescent="0.3">
      <c r="A145" t="e" cm="1">
        <f t="array" ref="A145">(INDEX(Kvävenedfall!C$5:C$296,MATCH(Odlingsplan!$B$7,Kvävenedfall!B$5:B$296,0),0))*Odlingsplan!C145/10</f>
        <v>#N/A</v>
      </c>
      <c r="B145" cm="1">
        <f t="array" ref="B145">(INDEX(Grunddata!$P$3:$P$87,MATCH(Odlingsplan!L145,Grunddata!$O$3:$O$87,0),0))*Odlingsplan!M145</f>
        <v>0</v>
      </c>
      <c r="C145" cm="1">
        <f t="array" ref="C145">(INDEX(Grunddata!$Q$3:$Q$87,MATCH(Odlingsplan!L145,Grunddata!$O$3:$O$87,0),0))*Odlingsplan!M145</f>
        <v>0</v>
      </c>
      <c r="D145" cm="1">
        <f t="array" ref="D145">(INDEX(Grunddata!$R$3:$R$87,MATCH(Odlingsplan!L145,Grunddata!$O$3:$O$87,0),0))*Odlingsplan!M145</f>
        <v>0</v>
      </c>
      <c r="E145" cm="1">
        <f t="array" ref="E145">(INDEX(Grunddata!$P$3:$P$87,MATCH(Odlingsplan!N145,Grunddata!$O$3:$O$87,0),0))*Odlingsplan!O145</f>
        <v>0</v>
      </c>
      <c r="F145" cm="1">
        <f t="array" ref="F145">(INDEX(Grunddata!$Q$3:$Q$87,MATCH(Odlingsplan!N145,Grunddata!$O$3:$O$87,0),0))*Odlingsplan!O145</f>
        <v>0</v>
      </c>
      <c r="G145" cm="1">
        <f t="array" ref="G145">(INDEX(Grunddata!$R$3:$R$87,MATCH(Odlingsplan!N145,Grunddata!$O$3:$O$87,0),0))*Odlingsplan!O145</f>
        <v>0</v>
      </c>
      <c r="H145" cm="1">
        <f t="array" ref="H145">(INDEX(Grunddata!$P$3:$P$87,MATCH(Odlingsplan!P145,Grunddata!$O$3:$O$87,0),0))*Odlingsplan!Q145</f>
        <v>0</v>
      </c>
      <c r="I145" cm="1">
        <f t="array" ref="I145">(INDEX(Grunddata!$Q$3:$Q$87,MATCH(Odlingsplan!P145,Grunddata!$O$3:$O$87,0),0))*Odlingsplan!Q145</f>
        <v>0</v>
      </c>
      <c r="J145" cm="1">
        <f t="array" ref="J145">(INDEX(Grunddata!$R$3:$R$87,MATCH(Odlingsplan!P145,Grunddata!$O$3:$O$87,0),0))*Odlingsplan!Q145</f>
        <v>0</v>
      </c>
      <c r="L145" s="15" t="e" cm="1">
        <f t="array" ref="L145">INDEX(Grunddata!$F$3:$F$49,MATCH(Odlingsplan!$B145,Grunddata!$C$3:$C$49,0),0)*(IF(Odlingsplan!$F145=0,(Odlingsplan!$D145/1000*Odlingsplan!$C145),Odlingsplan!$F145))</f>
        <v>#N/A</v>
      </c>
      <c r="M145" s="15" t="e" cm="1">
        <f t="array" ref="M145">INDEX(Grunddata!$G$3:$G$49,MATCH(Odlingsplan!$B145,Grunddata!$C$3:$C$49,0),0)*(IF(Odlingsplan!$F145=0,(Odlingsplan!$D145/1000*Odlingsplan!$C145),Odlingsplan!$F145))</f>
        <v>#N/A</v>
      </c>
      <c r="N145" s="15" t="e" cm="1">
        <f t="array" ref="N145">INDEX(Grunddata!$H$3:$H$49,MATCH(Odlingsplan!$B145,Grunddata!$C$3:$C$49,0),0)*(IF(Odlingsplan!$F145=0,(Odlingsplan!$D145/1000*Odlingsplan!$C145),Odlingsplan!$F145))</f>
        <v>#N/A</v>
      </c>
      <c r="O145" s="15" t="e" cm="1">
        <f t="array" ref="O145">INDEX(Grunddata!$I$3:$I$49,MATCH(Odlingsplan!$B145,Grunddata!$C$3:$C$49,0),0)*(IF(Odlingsplan!$F145=0,(Odlingsplan!$H145/1000*Odlingsplan!$C145),(Odlingsplan!H145/Odlingsplan!D145*Odlingsplan!F145)))</f>
        <v>#N/A</v>
      </c>
      <c r="P145" s="15" t="e" cm="1">
        <f t="array" ref="P145">INDEX(Grunddata!$J$3:$J$49,MATCH(Odlingsplan!$B145,Grunddata!$C$3:$C$49,0),0)*(IF(Odlingsplan!$F145=0,(Odlingsplan!$H145/1000*Odlingsplan!$C145),(Odlingsplan!H145/Odlingsplan!D145*Odlingsplan!F145)))</f>
        <v>#N/A</v>
      </c>
      <c r="Q145" s="15" t="e" cm="1">
        <f t="array" ref="Q145">INDEX(Grunddata!$K$3:$K$49,MATCH(Odlingsplan!$B145,Grunddata!$C$3:$C$49,0),0)*(IF(Odlingsplan!$F145=0,(Odlingsplan!$H145/1000*Odlingsplan!$C145),(Odlingsplan!H145/Odlingsplan!D145*Odlingsplan!F145)))</f>
        <v>#N/A</v>
      </c>
    </row>
    <row r="146" spans="1:17" x14ac:dyDescent="0.3">
      <c r="A146" t="e" cm="1">
        <f t="array" ref="A146">(INDEX(Kvävenedfall!C$5:C$296,MATCH(Odlingsplan!$B$7,Kvävenedfall!B$5:B$296,0),0))*Odlingsplan!C146/10</f>
        <v>#N/A</v>
      </c>
      <c r="B146" cm="1">
        <f t="array" ref="B146">(INDEX(Grunddata!$P$3:$P$87,MATCH(Odlingsplan!L146,Grunddata!$O$3:$O$87,0),0))*Odlingsplan!M146</f>
        <v>0</v>
      </c>
      <c r="C146" cm="1">
        <f t="array" ref="C146">(INDEX(Grunddata!$Q$3:$Q$87,MATCH(Odlingsplan!L146,Grunddata!$O$3:$O$87,0),0))*Odlingsplan!M146</f>
        <v>0</v>
      </c>
      <c r="D146" cm="1">
        <f t="array" ref="D146">(INDEX(Grunddata!$R$3:$R$87,MATCH(Odlingsplan!L146,Grunddata!$O$3:$O$87,0),0))*Odlingsplan!M146</f>
        <v>0</v>
      </c>
      <c r="E146" cm="1">
        <f t="array" ref="E146">(INDEX(Grunddata!$P$3:$P$87,MATCH(Odlingsplan!N146,Grunddata!$O$3:$O$87,0),0))*Odlingsplan!O146</f>
        <v>0</v>
      </c>
      <c r="F146" cm="1">
        <f t="array" ref="F146">(INDEX(Grunddata!$Q$3:$Q$87,MATCH(Odlingsplan!N146,Grunddata!$O$3:$O$87,0),0))*Odlingsplan!O146</f>
        <v>0</v>
      </c>
      <c r="G146" cm="1">
        <f t="array" ref="G146">(INDEX(Grunddata!$R$3:$R$87,MATCH(Odlingsplan!N146,Grunddata!$O$3:$O$87,0),0))*Odlingsplan!O146</f>
        <v>0</v>
      </c>
      <c r="H146" cm="1">
        <f t="array" ref="H146">(INDEX(Grunddata!$P$3:$P$87,MATCH(Odlingsplan!P146,Grunddata!$O$3:$O$87,0),0))*Odlingsplan!Q146</f>
        <v>0</v>
      </c>
      <c r="I146" cm="1">
        <f t="array" ref="I146">(INDEX(Grunddata!$Q$3:$Q$87,MATCH(Odlingsplan!P146,Grunddata!$O$3:$O$87,0),0))*Odlingsplan!Q146</f>
        <v>0</v>
      </c>
      <c r="J146" cm="1">
        <f t="array" ref="J146">(INDEX(Grunddata!$R$3:$R$87,MATCH(Odlingsplan!P146,Grunddata!$O$3:$O$87,0),0))*Odlingsplan!Q146</f>
        <v>0</v>
      </c>
      <c r="L146" s="15" t="e" cm="1">
        <f t="array" ref="L146">INDEX(Grunddata!$F$3:$F$49,MATCH(Odlingsplan!$B146,Grunddata!$C$3:$C$49,0),0)*(IF(Odlingsplan!$F146=0,(Odlingsplan!$D146/1000*Odlingsplan!$C146),Odlingsplan!$F146))</f>
        <v>#N/A</v>
      </c>
      <c r="M146" s="15" t="e" cm="1">
        <f t="array" ref="M146">INDEX(Grunddata!$G$3:$G$49,MATCH(Odlingsplan!$B146,Grunddata!$C$3:$C$49,0),0)*(IF(Odlingsplan!$F146=0,(Odlingsplan!$D146/1000*Odlingsplan!$C146),Odlingsplan!$F146))</f>
        <v>#N/A</v>
      </c>
      <c r="N146" s="15" t="e" cm="1">
        <f t="array" ref="N146">INDEX(Grunddata!$H$3:$H$49,MATCH(Odlingsplan!$B146,Grunddata!$C$3:$C$49,0),0)*(IF(Odlingsplan!$F146=0,(Odlingsplan!$D146/1000*Odlingsplan!$C146),Odlingsplan!$F146))</f>
        <v>#N/A</v>
      </c>
      <c r="O146" s="15" t="e" cm="1">
        <f t="array" ref="O146">INDEX(Grunddata!$I$3:$I$49,MATCH(Odlingsplan!$B146,Grunddata!$C$3:$C$49,0),0)*(IF(Odlingsplan!$F146=0,(Odlingsplan!$H146/1000*Odlingsplan!$C146),(Odlingsplan!H146/Odlingsplan!D146*Odlingsplan!F146)))</f>
        <v>#N/A</v>
      </c>
      <c r="P146" s="15" t="e" cm="1">
        <f t="array" ref="P146">INDEX(Grunddata!$J$3:$J$49,MATCH(Odlingsplan!$B146,Grunddata!$C$3:$C$49,0),0)*(IF(Odlingsplan!$F146=0,(Odlingsplan!$H146/1000*Odlingsplan!$C146),(Odlingsplan!H146/Odlingsplan!D146*Odlingsplan!F146)))</f>
        <v>#N/A</v>
      </c>
      <c r="Q146" s="15" t="e" cm="1">
        <f t="array" ref="Q146">INDEX(Grunddata!$K$3:$K$49,MATCH(Odlingsplan!$B146,Grunddata!$C$3:$C$49,0),0)*(IF(Odlingsplan!$F146=0,(Odlingsplan!$H146/1000*Odlingsplan!$C146),(Odlingsplan!H146/Odlingsplan!D146*Odlingsplan!F146)))</f>
        <v>#N/A</v>
      </c>
    </row>
    <row r="147" spans="1:17" x14ac:dyDescent="0.3">
      <c r="A147" t="e" cm="1">
        <f t="array" ref="A147">(INDEX(Kvävenedfall!C$5:C$296,MATCH(Odlingsplan!$B$7,Kvävenedfall!B$5:B$296,0),0))*Odlingsplan!C147/10</f>
        <v>#N/A</v>
      </c>
      <c r="B147" cm="1">
        <f t="array" ref="B147">(INDEX(Grunddata!$P$3:$P$87,MATCH(Odlingsplan!L147,Grunddata!$O$3:$O$87,0),0))*Odlingsplan!M147</f>
        <v>0</v>
      </c>
      <c r="C147" cm="1">
        <f t="array" ref="C147">(INDEX(Grunddata!$Q$3:$Q$87,MATCH(Odlingsplan!L147,Grunddata!$O$3:$O$87,0),0))*Odlingsplan!M147</f>
        <v>0</v>
      </c>
      <c r="D147" cm="1">
        <f t="array" ref="D147">(INDEX(Grunddata!$R$3:$R$87,MATCH(Odlingsplan!L147,Grunddata!$O$3:$O$87,0),0))*Odlingsplan!M147</f>
        <v>0</v>
      </c>
      <c r="E147" cm="1">
        <f t="array" ref="E147">(INDEX(Grunddata!$P$3:$P$87,MATCH(Odlingsplan!N147,Grunddata!$O$3:$O$87,0),0))*Odlingsplan!O147</f>
        <v>0</v>
      </c>
      <c r="F147" cm="1">
        <f t="array" ref="F147">(INDEX(Grunddata!$Q$3:$Q$87,MATCH(Odlingsplan!N147,Grunddata!$O$3:$O$87,0),0))*Odlingsplan!O147</f>
        <v>0</v>
      </c>
      <c r="G147" cm="1">
        <f t="array" ref="G147">(INDEX(Grunddata!$R$3:$R$87,MATCH(Odlingsplan!N147,Grunddata!$O$3:$O$87,0),0))*Odlingsplan!O147</f>
        <v>0</v>
      </c>
      <c r="H147" cm="1">
        <f t="array" ref="H147">(INDEX(Grunddata!$P$3:$P$87,MATCH(Odlingsplan!P147,Grunddata!$O$3:$O$87,0),0))*Odlingsplan!Q147</f>
        <v>0</v>
      </c>
      <c r="I147" cm="1">
        <f t="array" ref="I147">(INDEX(Grunddata!$Q$3:$Q$87,MATCH(Odlingsplan!P147,Grunddata!$O$3:$O$87,0),0))*Odlingsplan!Q147</f>
        <v>0</v>
      </c>
      <c r="J147" cm="1">
        <f t="array" ref="J147">(INDEX(Grunddata!$R$3:$R$87,MATCH(Odlingsplan!P147,Grunddata!$O$3:$O$87,0),0))*Odlingsplan!Q147</f>
        <v>0</v>
      </c>
      <c r="L147" s="15" t="e" cm="1">
        <f t="array" ref="L147">INDEX(Grunddata!$F$3:$F$49,MATCH(Odlingsplan!$B147,Grunddata!$C$3:$C$49,0),0)*(IF(Odlingsplan!$F147=0,(Odlingsplan!$D147/1000*Odlingsplan!$C147),Odlingsplan!$F147))</f>
        <v>#N/A</v>
      </c>
      <c r="M147" s="15" t="e" cm="1">
        <f t="array" ref="M147">INDEX(Grunddata!$G$3:$G$49,MATCH(Odlingsplan!$B147,Grunddata!$C$3:$C$49,0),0)*(IF(Odlingsplan!$F147=0,(Odlingsplan!$D147/1000*Odlingsplan!$C147),Odlingsplan!$F147))</f>
        <v>#N/A</v>
      </c>
      <c r="N147" s="15" t="e" cm="1">
        <f t="array" ref="N147">INDEX(Grunddata!$H$3:$H$49,MATCH(Odlingsplan!$B147,Grunddata!$C$3:$C$49,0),0)*(IF(Odlingsplan!$F147=0,(Odlingsplan!$D147/1000*Odlingsplan!$C147),Odlingsplan!$F147))</f>
        <v>#N/A</v>
      </c>
      <c r="O147" s="15" t="e" cm="1">
        <f t="array" ref="O147">INDEX(Grunddata!$I$3:$I$49,MATCH(Odlingsplan!$B147,Grunddata!$C$3:$C$49,0),0)*(IF(Odlingsplan!$F147=0,(Odlingsplan!$H147/1000*Odlingsplan!$C147),(Odlingsplan!H147/Odlingsplan!D147*Odlingsplan!F147)))</f>
        <v>#N/A</v>
      </c>
      <c r="P147" s="15" t="e" cm="1">
        <f t="array" ref="P147">INDEX(Grunddata!$J$3:$J$49,MATCH(Odlingsplan!$B147,Grunddata!$C$3:$C$49,0),0)*(IF(Odlingsplan!$F147=0,(Odlingsplan!$H147/1000*Odlingsplan!$C147),(Odlingsplan!H147/Odlingsplan!D147*Odlingsplan!F147)))</f>
        <v>#N/A</v>
      </c>
      <c r="Q147" s="15" t="e" cm="1">
        <f t="array" ref="Q147">INDEX(Grunddata!$K$3:$K$49,MATCH(Odlingsplan!$B147,Grunddata!$C$3:$C$49,0),0)*(IF(Odlingsplan!$F147=0,(Odlingsplan!$H147/1000*Odlingsplan!$C147),(Odlingsplan!H147/Odlingsplan!D147*Odlingsplan!F147)))</f>
        <v>#N/A</v>
      </c>
    </row>
    <row r="148" spans="1:17" x14ac:dyDescent="0.3">
      <c r="A148" t="e" cm="1">
        <f t="array" ref="A148">(INDEX(Kvävenedfall!C$5:C$296,MATCH(Odlingsplan!$B$7,Kvävenedfall!B$5:B$296,0),0))*Odlingsplan!C148/10</f>
        <v>#N/A</v>
      </c>
      <c r="B148" cm="1">
        <f t="array" ref="B148">(INDEX(Grunddata!$P$3:$P$87,MATCH(Odlingsplan!L148,Grunddata!$O$3:$O$87,0),0))*Odlingsplan!M148</f>
        <v>0</v>
      </c>
      <c r="C148" cm="1">
        <f t="array" ref="C148">(INDEX(Grunddata!$Q$3:$Q$87,MATCH(Odlingsplan!L148,Grunddata!$O$3:$O$87,0),0))*Odlingsplan!M148</f>
        <v>0</v>
      </c>
      <c r="D148" cm="1">
        <f t="array" ref="D148">(INDEX(Grunddata!$R$3:$R$87,MATCH(Odlingsplan!L148,Grunddata!$O$3:$O$87,0),0))*Odlingsplan!M148</f>
        <v>0</v>
      </c>
      <c r="E148" cm="1">
        <f t="array" ref="E148">(INDEX(Grunddata!$P$3:$P$87,MATCH(Odlingsplan!N148,Grunddata!$O$3:$O$87,0),0))*Odlingsplan!O148</f>
        <v>0</v>
      </c>
      <c r="F148" cm="1">
        <f t="array" ref="F148">(INDEX(Grunddata!$Q$3:$Q$87,MATCH(Odlingsplan!N148,Grunddata!$O$3:$O$87,0),0))*Odlingsplan!O148</f>
        <v>0</v>
      </c>
      <c r="G148" cm="1">
        <f t="array" ref="G148">(INDEX(Grunddata!$R$3:$R$87,MATCH(Odlingsplan!N148,Grunddata!$O$3:$O$87,0),0))*Odlingsplan!O148</f>
        <v>0</v>
      </c>
      <c r="H148" cm="1">
        <f t="array" ref="H148">(INDEX(Grunddata!$P$3:$P$87,MATCH(Odlingsplan!P148,Grunddata!$O$3:$O$87,0),0))*Odlingsplan!Q148</f>
        <v>0</v>
      </c>
      <c r="I148" cm="1">
        <f t="array" ref="I148">(INDEX(Grunddata!$Q$3:$Q$87,MATCH(Odlingsplan!P148,Grunddata!$O$3:$O$87,0),0))*Odlingsplan!Q148</f>
        <v>0</v>
      </c>
      <c r="J148" cm="1">
        <f t="array" ref="J148">(INDEX(Grunddata!$R$3:$R$87,MATCH(Odlingsplan!P148,Grunddata!$O$3:$O$87,0),0))*Odlingsplan!Q148</f>
        <v>0</v>
      </c>
      <c r="L148" s="15" t="e" cm="1">
        <f t="array" ref="L148">INDEX(Grunddata!$F$3:$F$49,MATCH(Odlingsplan!$B148,Grunddata!$C$3:$C$49,0),0)*(IF(Odlingsplan!$F148=0,(Odlingsplan!$D148/1000*Odlingsplan!$C148),Odlingsplan!$F148))</f>
        <v>#N/A</v>
      </c>
      <c r="M148" s="15" t="e" cm="1">
        <f t="array" ref="M148">INDEX(Grunddata!$G$3:$G$49,MATCH(Odlingsplan!$B148,Grunddata!$C$3:$C$49,0),0)*(IF(Odlingsplan!$F148=0,(Odlingsplan!$D148/1000*Odlingsplan!$C148),Odlingsplan!$F148))</f>
        <v>#N/A</v>
      </c>
      <c r="N148" s="15" t="e" cm="1">
        <f t="array" ref="N148">INDEX(Grunddata!$H$3:$H$49,MATCH(Odlingsplan!$B148,Grunddata!$C$3:$C$49,0),0)*(IF(Odlingsplan!$F148=0,(Odlingsplan!$D148/1000*Odlingsplan!$C148),Odlingsplan!$F148))</f>
        <v>#N/A</v>
      </c>
      <c r="O148" s="15" t="e" cm="1">
        <f t="array" ref="O148">INDEX(Grunddata!$I$3:$I$49,MATCH(Odlingsplan!$B148,Grunddata!$C$3:$C$49,0),0)*(IF(Odlingsplan!$F148=0,(Odlingsplan!$H148/1000*Odlingsplan!$C148),(Odlingsplan!H148/Odlingsplan!D148*Odlingsplan!F148)))</f>
        <v>#N/A</v>
      </c>
      <c r="P148" s="15" t="e" cm="1">
        <f t="array" ref="P148">INDEX(Grunddata!$J$3:$J$49,MATCH(Odlingsplan!$B148,Grunddata!$C$3:$C$49,0),0)*(IF(Odlingsplan!$F148=0,(Odlingsplan!$H148/1000*Odlingsplan!$C148),(Odlingsplan!H148/Odlingsplan!D148*Odlingsplan!F148)))</f>
        <v>#N/A</v>
      </c>
      <c r="Q148" s="15" t="e" cm="1">
        <f t="array" ref="Q148">INDEX(Grunddata!$K$3:$K$49,MATCH(Odlingsplan!$B148,Grunddata!$C$3:$C$49,0),0)*(IF(Odlingsplan!$F148=0,(Odlingsplan!$H148/1000*Odlingsplan!$C148),(Odlingsplan!H148/Odlingsplan!D148*Odlingsplan!F148)))</f>
        <v>#N/A</v>
      </c>
    </row>
    <row r="149" spans="1:17" x14ac:dyDescent="0.3">
      <c r="A149" t="e" cm="1">
        <f t="array" ref="A149">(INDEX(Kvävenedfall!C$5:C$296,MATCH(Odlingsplan!$B$7,Kvävenedfall!B$5:B$296,0),0))*Odlingsplan!C149/10</f>
        <v>#N/A</v>
      </c>
      <c r="B149" cm="1">
        <f t="array" ref="B149">(INDEX(Grunddata!$P$3:$P$87,MATCH(Odlingsplan!L149,Grunddata!$O$3:$O$87,0),0))*Odlingsplan!M149</f>
        <v>0</v>
      </c>
      <c r="C149" cm="1">
        <f t="array" ref="C149">(INDEX(Grunddata!$Q$3:$Q$87,MATCH(Odlingsplan!L149,Grunddata!$O$3:$O$87,0),0))*Odlingsplan!M149</f>
        <v>0</v>
      </c>
      <c r="D149" cm="1">
        <f t="array" ref="D149">(INDEX(Grunddata!$R$3:$R$87,MATCH(Odlingsplan!L149,Grunddata!$O$3:$O$87,0),0))*Odlingsplan!M149</f>
        <v>0</v>
      </c>
      <c r="E149" cm="1">
        <f t="array" ref="E149">(INDEX(Grunddata!$P$3:$P$87,MATCH(Odlingsplan!N149,Grunddata!$O$3:$O$87,0),0))*Odlingsplan!O149</f>
        <v>0</v>
      </c>
      <c r="F149" cm="1">
        <f t="array" ref="F149">(INDEX(Grunddata!$Q$3:$Q$87,MATCH(Odlingsplan!N149,Grunddata!$O$3:$O$87,0),0))*Odlingsplan!O149</f>
        <v>0</v>
      </c>
      <c r="G149" cm="1">
        <f t="array" ref="G149">(INDEX(Grunddata!$R$3:$R$87,MATCH(Odlingsplan!N149,Grunddata!$O$3:$O$87,0),0))*Odlingsplan!O149</f>
        <v>0</v>
      </c>
      <c r="H149" cm="1">
        <f t="array" ref="H149">(INDEX(Grunddata!$P$3:$P$87,MATCH(Odlingsplan!P149,Grunddata!$O$3:$O$87,0),0))*Odlingsplan!Q149</f>
        <v>0</v>
      </c>
      <c r="I149" cm="1">
        <f t="array" ref="I149">(INDEX(Grunddata!$Q$3:$Q$87,MATCH(Odlingsplan!P149,Grunddata!$O$3:$O$87,0),0))*Odlingsplan!Q149</f>
        <v>0</v>
      </c>
      <c r="J149" cm="1">
        <f t="array" ref="J149">(INDEX(Grunddata!$R$3:$R$87,MATCH(Odlingsplan!P149,Grunddata!$O$3:$O$87,0),0))*Odlingsplan!Q149</f>
        <v>0</v>
      </c>
      <c r="L149" s="15" t="e" cm="1">
        <f t="array" ref="L149">INDEX(Grunddata!$F$3:$F$49,MATCH(Odlingsplan!$B149,Grunddata!$C$3:$C$49,0),0)*(IF(Odlingsplan!$F149=0,(Odlingsplan!$D149/1000*Odlingsplan!$C149),Odlingsplan!$F149))</f>
        <v>#N/A</v>
      </c>
      <c r="M149" s="15" t="e" cm="1">
        <f t="array" ref="M149">INDEX(Grunddata!$G$3:$G$49,MATCH(Odlingsplan!$B149,Grunddata!$C$3:$C$49,0),0)*(IF(Odlingsplan!$F149=0,(Odlingsplan!$D149/1000*Odlingsplan!$C149),Odlingsplan!$F149))</f>
        <v>#N/A</v>
      </c>
      <c r="N149" s="15" t="e" cm="1">
        <f t="array" ref="N149">INDEX(Grunddata!$H$3:$H$49,MATCH(Odlingsplan!$B149,Grunddata!$C$3:$C$49,0),0)*(IF(Odlingsplan!$F149=0,(Odlingsplan!$D149/1000*Odlingsplan!$C149),Odlingsplan!$F149))</f>
        <v>#N/A</v>
      </c>
      <c r="O149" s="15" t="e" cm="1">
        <f t="array" ref="O149">INDEX(Grunddata!$I$3:$I$49,MATCH(Odlingsplan!$B149,Grunddata!$C$3:$C$49,0),0)*(IF(Odlingsplan!$F149=0,(Odlingsplan!$H149/1000*Odlingsplan!$C149),(Odlingsplan!H149/Odlingsplan!D149*Odlingsplan!F149)))</f>
        <v>#N/A</v>
      </c>
      <c r="P149" s="15" t="e" cm="1">
        <f t="array" ref="P149">INDEX(Grunddata!$J$3:$J$49,MATCH(Odlingsplan!$B149,Grunddata!$C$3:$C$49,0),0)*(IF(Odlingsplan!$F149=0,(Odlingsplan!$H149/1000*Odlingsplan!$C149),(Odlingsplan!H149/Odlingsplan!D149*Odlingsplan!F149)))</f>
        <v>#N/A</v>
      </c>
      <c r="Q149" s="15" t="e" cm="1">
        <f t="array" ref="Q149">INDEX(Grunddata!$K$3:$K$49,MATCH(Odlingsplan!$B149,Grunddata!$C$3:$C$49,0),0)*(IF(Odlingsplan!$F149=0,(Odlingsplan!$H149/1000*Odlingsplan!$C149),(Odlingsplan!H149/Odlingsplan!D149*Odlingsplan!F149)))</f>
        <v>#N/A</v>
      </c>
    </row>
    <row r="150" spans="1:17" x14ac:dyDescent="0.3">
      <c r="A150" t="e" cm="1">
        <f t="array" ref="A150">(INDEX(Kvävenedfall!C$5:C$296,MATCH(Odlingsplan!$B$7,Kvävenedfall!B$5:B$296,0),0))*Odlingsplan!C150/10</f>
        <v>#N/A</v>
      </c>
      <c r="B150" cm="1">
        <f t="array" ref="B150">(INDEX(Grunddata!$P$3:$P$87,MATCH(Odlingsplan!L150,Grunddata!$O$3:$O$87,0),0))*Odlingsplan!M150</f>
        <v>0</v>
      </c>
      <c r="C150" cm="1">
        <f t="array" ref="C150">(INDEX(Grunddata!$Q$3:$Q$87,MATCH(Odlingsplan!L150,Grunddata!$O$3:$O$87,0),0))*Odlingsplan!M150</f>
        <v>0</v>
      </c>
      <c r="D150" cm="1">
        <f t="array" ref="D150">(INDEX(Grunddata!$R$3:$R$87,MATCH(Odlingsplan!L150,Grunddata!$O$3:$O$87,0),0))*Odlingsplan!M150</f>
        <v>0</v>
      </c>
      <c r="E150" cm="1">
        <f t="array" ref="E150">(INDEX(Grunddata!$P$3:$P$87,MATCH(Odlingsplan!N150,Grunddata!$O$3:$O$87,0),0))*Odlingsplan!O150</f>
        <v>0</v>
      </c>
      <c r="F150" cm="1">
        <f t="array" ref="F150">(INDEX(Grunddata!$Q$3:$Q$87,MATCH(Odlingsplan!N150,Grunddata!$O$3:$O$87,0),0))*Odlingsplan!O150</f>
        <v>0</v>
      </c>
      <c r="G150" cm="1">
        <f t="array" ref="G150">(INDEX(Grunddata!$R$3:$R$87,MATCH(Odlingsplan!N150,Grunddata!$O$3:$O$87,0),0))*Odlingsplan!O150</f>
        <v>0</v>
      </c>
      <c r="H150" cm="1">
        <f t="array" ref="H150">(INDEX(Grunddata!$P$3:$P$87,MATCH(Odlingsplan!P150,Grunddata!$O$3:$O$87,0),0))*Odlingsplan!Q150</f>
        <v>0</v>
      </c>
      <c r="I150" cm="1">
        <f t="array" ref="I150">(INDEX(Grunddata!$Q$3:$Q$87,MATCH(Odlingsplan!P150,Grunddata!$O$3:$O$87,0),0))*Odlingsplan!Q150</f>
        <v>0</v>
      </c>
      <c r="J150" cm="1">
        <f t="array" ref="J150">(INDEX(Grunddata!$R$3:$R$87,MATCH(Odlingsplan!P150,Grunddata!$O$3:$O$87,0),0))*Odlingsplan!Q150</f>
        <v>0</v>
      </c>
      <c r="L150" s="15" t="e" cm="1">
        <f t="array" ref="L150">INDEX(Grunddata!$F$3:$F$49,MATCH(Odlingsplan!$B150,Grunddata!$C$3:$C$49,0),0)*(IF(Odlingsplan!$F150=0,(Odlingsplan!$D150/1000*Odlingsplan!$C150),Odlingsplan!$F150))</f>
        <v>#N/A</v>
      </c>
      <c r="M150" s="15" t="e" cm="1">
        <f t="array" ref="M150">INDEX(Grunddata!$G$3:$G$49,MATCH(Odlingsplan!$B150,Grunddata!$C$3:$C$49,0),0)*(IF(Odlingsplan!$F150=0,(Odlingsplan!$D150/1000*Odlingsplan!$C150),Odlingsplan!$F150))</f>
        <v>#N/A</v>
      </c>
      <c r="N150" s="15" t="e" cm="1">
        <f t="array" ref="N150">INDEX(Grunddata!$H$3:$H$49,MATCH(Odlingsplan!$B150,Grunddata!$C$3:$C$49,0),0)*(IF(Odlingsplan!$F150=0,(Odlingsplan!$D150/1000*Odlingsplan!$C150),Odlingsplan!$F150))</f>
        <v>#N/A</v>
      </c>
      <c r="O150" s="15" t="e" cm="1">
        <f t="array" ref="O150">INDEX(Grunddata!$I$3:$I$49,MATCH(Odlingsplan!$B150,Grunddata!$C$3:$C$49,0),0)*(IF(Odlingsplan!$F150=0,(Odlingsplan!$H150/1000*Odlingsplan!$C150),(Odlingsplan!H150/Odlingsplan!D150*Odlingsplan!F150)))</f>
        <v>#N/A</v>
      </c>
      <c r="P150" s="15" t="e" cm="1">
        <f t="array" ref="P150">INDEX(Grunddata!$J$3:$J$49,MATCH(Odlingsplan!$B150,Grunddata!$C$3:$C$49,0),0)*(IF(Odlingsplan!$F150=0,(Odlingsplan!$H150/1000*Odlingsplan!$C150),(Odlingsplan!H150/Odlingsplan!D150*Odlingsplan!F150)))</f>
        <v>#N/A</v>
      </c>
      <c r="Q150" s="15" t="e" cm="1">
        <f t="array" ref="Q150">INDEX(Grunddata!$K$3:$K$49,MATCH(Odlingsplan!$B150,Grunddata!$C$3:$C$49,0),0)*(IF(Odlingsplan!$F150=0,(Odlingsplan!$H150/1000*Odlingsplan!$C150),(Odlingsplan!H150/Odlingsplan!D150*Odlingsplan!F150)))</f>
        <v>#N/A</v>
      </c>
    </row>
    <row r="151" spans="1:17" x14ac:dyDescent="0.3">
      <c r="A151" t="e" cm="1">
        <f t="array" ref="A151">(INDEX(Kvävenedfall!C$5:C$296,MATCH(Odlingsplan!$B$7,Kvävenedfall!B$5:B$296,0),0))*Odlingsplan!C151/10</f>
        <v>#N/A</v>
      </c>
      <c r="B151" cm="1">
        <f t="array" ref="B151">(INDEX(Grunddata!$P$3:$P$87,MATCH(Odlingsplan!L151,Grunddata!$O$3:$O$87,0),0))*Odlingsplan!M151</f>
        <v>0</v>
      </c>
      <c r="C151" cm="1">
        <f t="array" ref="C151">(INDEX(Grunddata!$Q$3:$Q$87,MATCH(Odlingsplan!L151,Grunddata!$O$3:$O$87,0),0))*Odlingsplan!M151</f>
        <v>0</v>
      </c>
      <c r="D151" cm="1">
        <f t="array" ref="D151">(INDEX(Grunddata!$R$3:$R$87,MATCH(Odlingsplan!L151,Grunddata!$O$3:$O$87,0),0))*Odlingsplan!M151</f>
        <v>0</v>
      </c>
      <c r="E151" cm="1">
        <f t="array" ref="E151">(INDEX(Grunddata!$P$3:$P$87,MATCH(Odlingsplan!N151,Grunddata!$O$3:$O$87,0),0))*Odlingsplan!O151</f>
        <v>0</v>
      </c>
      <c r="F151" cm="1">
        <f t="array" ref="F151">(INDEX(Grunddata!$Q$3:$Q$87,MATCH(Odlingsplan!N151,Grunddata!$O$3:$O$87,0),0))*Odlingsplan!O151</f>
        <v>0</v>
      </c>
      <c r="G151" cm="1">
        <f t="array" ref="G151">(INDEX(Grunddata!$R$3:$R$87,MATCH(Odlingsplan!N151,Grunddata!$O$3:$O$87,0),0))*Odlingsplan!O151</f>
        <v>0</v>
      </c>
      <c r="H151" cm="1">
        <f t="array" ref="H151">(INDEX(Grunddata!$P$3:$P$87,MATCH(Odlingsplan!P151,Grunddata!$O$3:$O$87,0),0))*Odlingsplan!Q151</f>
        <v>0</v>
      </c>
      <c r="I151" cm="1">
        <f t="array" ref="I151">(INDEX(Grunddata!$Q$3:$Q$87,MATCH(Odlingsplan!P151,Grunddata!$O$3:$O$87,0),0))*Odlingsplan!Q151</f>
        <v>0</v>
      </c>
      <c r="J151" cm="1">
        <f t="array" ref="J151">(INDEX(Grunddata!$R$3:$R$87,MATCH(Odlingsplan!P151,Grunddata!$O$3:$O$87,0),0))*Odlingsplan!Q151</f>
        <v>0</v>
      </c>
      <c r="L151" s="15" t="e" cm="1">
        <f t="array" ref="L151">INDEX(Grunddata!$F$3:$F$49,MATCH(Odlingsplan!$B151,Grunddata!$C$3:$C$49,0),0)*(IF(Odlingsplan!$F151=0,(Odlingsplan!$D151/1000*Odlingsplan!$C151),Odlingsplan!$F151))</f>
        <v>#N/A</v>
      </c>
      <c r="M151" s="15" t="e" cm="1">
        <f t="array" ref="M151">INDEX(Grunddata!$G$3:$G$49,MATCH(Odlingsplan!$B151,Grunddata!$C$3:$C$49,0),0)*(IF(Odlingsplan!$F151=0,(Odlingsplan!$D151/1000*Odlingsplan!$C151),Odlingsplan!$F151))</f>
        <v>#N/A</v>
      </c>
      <c r="N151" s="15" t="e" cm="1">
        <f t="array" ref="N151">INDEX(Grunddata!$H$3:$H$49,MATCH(Odlingsplan!$B151,Grunddata!$C$3:$C$49,0),0)*(IF(Odlingsplan!$F151=0,(Odlingsplan!$D151/1000*Odlingsplan!$C151),Odlingsplan!$F151))</f>
        <v>#N/A</v>
      </c>
      <c r="O151" s="15" t="e" cm="1">
        <f t="array" ref="O151">INDEX(Grunddata!$I$3:$I$49,MATCH(Odlingsplan!$B151,Grunddata!$C$3:$C$49,0),0)*(IF(Odlingsplan!$F151=0,(Odlingsplan!$H151/1000*Odlingsplan!$C151),(Odlingsplan!H151/Odlingsplan!D151*Odlingsplan!F151)))</f>
        <v>#N/A</v>
      </c>
      <c r="P151" s="15" t="e" cm="1">
        <f t="array" ref="P151">INDEX(Grunddata!$J$3:$J$49,MATCH(Odlingsplan!$B151,Grunddata!$C$3:$C$49,0),0)*(IF(Odlingsplan!$F151=0,(Odlingsplan!$H151/1000*Odlingsplan!$C151),(Odlingsplan!H151/Odlingsplan!D151*Odlingsplan!F151)))</f>
        <v>#N/A</v>
      </c>
      <c r="Q151" s="15" t="e" cm="1">
        <f t="array" ref="Q151">INDEX(Grunddata!$K$3:$K$49,MATCH(Odlingsplan!$B151,Grunddata!$C$3:$C$49,0),0)*(IF(Odlingsplan!$F151=0,(Odlingsplan!$H151/1000*Odlingsplan!$C151),(Odlingsplan!H151/Odlingsplan!D151*Odlingsplan!F151)))</f>
        <v>#N/A</v>
      </c>
    </row>
    <row r="152" spans="1:17" x14ac:dyDescent="0.3">
      <c r="A152" t="e" cm="1">
        <f t="array" ref="A152">(INDEX(Kvävenedfall!C$5:C$296,MATCH(Odlingsplan!$B$7,Kvävenedfall!B$5:B$296,0),0))*Odlingsplan!C152/10</f>
        <v>#N/A</v>
      </c>
      <c r="B152" cm="1">
        <f t="array" ref="B152">(INDEX(Grunddata!$P$3:$P$87,MATCH(Odlingsplan!L152,Grunddata!$O$3:$O$87,0),0))*Odlingsplan!M152</f>
        <v>0</v>
      </c>
      <c r="C152" cm="1">
        <f t="array" ref="C152">(INDEX(Grunddata!$Q$3:$Q$87,MATCH(Odlingsplan!L152,Grunddata!$O$3:$O$87,0),0))*Odlingsplan!M152</f>
        <v>0</v>
      </c>
      <c r="D152" cm="1">
        <f t="array" ref="D152">(INDEX(Grunddata!$R$3:$R$87,MATCH(Odlingsplan!L152,Grunddata!$O$3:$O$87,0),0))*Odlingsplan!M152</f>
        <v>0</v>
      </c>
      <c r="E152" cm="1">
        <f t="array" ref="E152">(INDEX(Grunddata!$P$3:$P$87,MATCH(Odlingsplan!N152,Grunddata!$O$3:$O$87,0),0))*Odlingsplan!O152</f>
        <v>0</v>
      </c>
      <c r="F152" cm="1">
        <f t="array" ref="F152">(INDEX(Grunddata!$Q$3:$Q$87,MATCH(Odlingsplan!N152,Grunddata!$O$3:$O$87,0),0))*Odlingsplan!O152</f>
        <v>0</v>
      </c>
      <c r="G152" cm="1">
        <f t="array" ref="G152">(INDEX(Grunddata!$R$3:$R$87,MATCH(Odlingsplan!N152,Grunddata!$O$3:$O$87,0),0))*Odlingsplan!O152</f>
        <v>0</v>
      </c>
      <c r="H152" cm="1">
        <f t="array" ref="H152">(INDEX(Grunddata!$P$3:$P$87,MATCH(Odlingsplan!P152,Grunddata!$O$3:$O$87,0),0))*Odlingsplan!Q152</f>
        <v>0</v>
      </c>
      <c r="I152" cm="1">
        <f t="array" ref="I152">(INDEX(Grunddata!$Q$3:$Q$87,MATCH(Odlingsplan!P152,Grunddata!$O$3:$O$87,0),0))*Odlingsplan!Q152</f>
        <v>0</v>
      </c>
      <c r="J152" cm="1">
        <f t="array" ref="J152">(INDEX(Grunddata!$R$3:$R$87,MATCH(Odlingsplan!P152,Grunddata!$O$3:$O$87,0),0))*Odlingsplan!Q152</f>
        <v>0</v>
      </c>
      <c r="L152" s="15" t="e" cm="1">
        <f t="array" ref="L152">INDEX(Grunddata!$F$3:$F$49,MATCH(Odlingsplan!$B152,Grunddata!$C$3:$C$49,0),0)*(IF(Odlingsplan!$F152=0,(Odlingsplan!$D152/1000*Odlingsplan!$C152),Odlingsplan!$F152))</f>
        <v>#N/A</v>
      </c>
      <c r="M152" s="15" t="e" cm="1">
        <f t="array" ref="M152">INDEX(Grunddata!$G$3:$G$49,MATCH(Odlingsplan!$B152,Grunddata!$C$3:$C$49,0),0)*(IF(Odlingsplan!$F152=0,(Odlingsplan!$D152/1000*Odlingsplan!$C152),Odlingsplan!$F152))</f>
        <v>#N/A</v>
      </c>
      <c r="N152" s="15" t="e" cm="1">
        <f t="array" ref="N152">INDEX(Grunddata!$H$3:$H$49,MATCH(Odlingsplan!$B152,Grunddata!$C$3:$C$49,0),0)*(IF(Odlingsplan!$F152=0,(Odlingsplan!$D152/1000*Odlingsplan!$C152),Odlingsplan!$F152))</f>
        <v>#N/A</v>
      </c>
      <c r="O152" s="15" t="e" cm="1">
        <f t="array" ref="O152">INDEX(Grunddata!$I$3:$I$49,MATCH(Odlingsplan!$B152,Grunddata!$C$3:$C$49,0),0)*(IF(Odlingsplan!$F152=0,(Odlingsplan!$H152/1000*Odlingsplan!$C152),(Odlingsplan!H152/Odlingsplan!D152*Odlingsplan!F152)))</f>
        <v>#N/A</v>
      </c>
      <c r="P152" s="15" t="e" cm="1">
        <f t="array" ref="P152">INDEX(Grunddata!$J$3:$J$49,MATCH(Odlingsplan!$B152,Grunddata!$C$3:$C$49,0),0)*(IF(Odlingsplan!$F152=0,(Odlingsplan!$H152/1000*Odlingsplan!$C152),(Odlingsplan!H152/Odlingsplan!D152*Odlingsplan!F152)))</f>
        <v>#N/A</v>
      </c>
      <c r="Q152" s="15" t="e" cm="1">
        <f t="array" ref="Q152">INDEX(Grunddata!$K$3:$K$49,MATCH(Odlingsplan!$B152,Grunddata!$C$3:$C$49,0),0)*(IF(Odlingsplan!$F152=0,(Odlingsplan!$H152/1000*Odlingsplan!$C152),(Odlingsplan!H152/Odlingsplan!D152*Odlingsplan!F152)))</f>
        <v>#N/A</v>
      </c>
    </row>
    <row r="153" spans="1:17" x14ac:dyDescent="0.3">
      <c r="A153" t="e" cm="1">
        <f t="array" ref="A153">(INDEX(Kvävenedfall!C$5:C$296,MATCH(Odlingsplan!$B$7,Kvävenedfall!B$5:B$296,0),0))*Odlingsplan!C153/10</f>
        <v>#N/A</v>
      </c>
      <c r="B153" cm="1">
        <f t="array" ref="B153">(INDEX(Grunddata!$P$3:$P$87,MATCH(Odlingsplan!L153,Grunddata!$O$3:$O$87,0),0))*Odlingsplan!M153</f>
        <v>0</v>
      </c>
      <c r="C153" cm="1">
        <f t="array" ref="C153">(INDEX(Grunddata!$Q$3:$Q$87,MATCH(Odlingsplan!L153,Grunddata!$O$3:$O$87,0),0))*Odlingsplan!M153</f>
        <v>0</v>
      </c>
      <c r="D153" cm="1">
        <f t="array" ref="D153">(INDEX(Grunddata!$R$3:$R$87,MATCH(Odlingsplan!L153,Grunddata!$O$3:$O$87,0),0))*Odlingsplan!M153</f>
        <v>0</v>
      </c>
      <c r="E153" cm="1">
        <f t="array" ref="E153">(INDEX(Grunddata!$P$3:$P$87,MATCH(Odlingsplan!N153,Grunddata!$O$3:$O$87,0),0))*Odlingsplan!O153</f>
        <v>0</v>
      </c>
      <c r="F153" cm="1">
        <f t="array" ref="F153">(INDEX(Grunddata!$Q$3:$Q$87,MATCH(Odlingsplan!N153,Grunddata!$O$3:$O$87,0),0))*Odlingsplan!O153</f>
        <v>0</v>
      </c>
      <c r="G153" cm="1">
        <f t="array" ref="G153">(INDEX(Grunddata!$R$3:$R$87,MATCH(Odlingsplan!N153,Grunddata!$O$3:$O$87,0),0))*Odlingsplan!O153</f>
        <v>0</v>
      </c>
      <c r="H153" cm="1">
        <f t="array" ref="H153">(INDEX(Grunddata!$P$3:$P$87,MATCH(Odlingsplan!P153,Grunddata!$O$3:$O$87,0),0))*Odlingsplan!Q153</f>
        <v>0</v>
      </c>
      <c r="I153" cm="1">
        <f t="array" ref="I153">(INDEX(Grunddata!$Q$3:$Q$87,MATCH(Odlingsplan!P153,Grunddata!$O$3:$O$87,0),0))*Odlingsplan!Q153</f>
        <v>0</v>
      </c>
      <c r="J153" cm="1">
        <f t="array" ref="J153">(INDEX(Grunddata!$R$3:$R$87,MATCH(Odlingsplan!P153,Grunddata!$O$3:$O$87,0),0))*Odlingsplan!Q153</f>
        <v>0</v>
      </c>
      <c r="L153" s="15" t="e" cm="1">
        <f t="array" ref="L153">INDEX(Grunddata!$F$3:$F$49,MATCH(Odlingsplan!$B153,Grunddata!$C$3:$C$49,0),0)*(IF(Odlingsplan!$F153=0,(Odlingsplan!$D153/1000*Odlingsplan!$C153),Odlingsplan!$F153))</f>
        <v>#N/A</v>
      </c>
      <c r="M153" s="15" t="e" cm="1">
        <f t="array" ref="M153">INDEX(Grunddata!$G$3:$G$49,MATCH(Odlingsplan!$B153,Grunddata!$C$3:$C$49,0),0)*(IF(Odlingsplan!$F153=0,(Odlingsplan!$D153/1000*Odlingsplan!$C153),Odlingsplan!$F153))</f>
        <v>#N/A</v>
      </c>
      <c r="N153" s="15" t="e" cm="1">
        <f t="array" ref="N153">INDEX(Grunddata!$H$3:$H$49,MATCH(Odlingsplan!$B153,Grunddata!$C$3:$C$49,0),0)*(IF(Odlingsplan!$F153=0,(Odlingsplan!$D153/1000*Odlingsplan!$C153),Odlingsplan!$F153))</f>
        <v>#N/A</v>
      </c>
      <c r="O153" s="15" t="e" cm="1">
        <f t="array" ref="O153">INDEX(Grunddata!$I$3:$I$49,MATCH(Odlingsplan!$B153,Grunddata!$C$3:$C$49,0),0)*(IF(Odlingsplan!$F153=0,(Odlingsplan!$H153/1000*Odlingsplan!$C153),(Odlingsplan!H153/Odlingsplan!D153*Odlingsplan!F153)))</f>
        <v>#N/A</v>
      </c>
      <c r="P153" s="15" t="e" cm="1">
        <f t="array" ref="P153">INDEX(Grunddata!$J$3:$J$49,MATCH(Odlingsplan!$B153,Grunddata!$C$3:$C$49,0),0)*(IF(Odlingsplan!$F153=0,(Odlingsplan!$H153/1000*Odlingsplan!$C153),(Odlingsplan!H153/Odlingsplan!D153*Odlingsplan!F153)))</f>
        <v>#N/A</v>
      </c>
      <c r="Q153" s="15" t="e" cm="1">
        <f t="array" ref="Q153">INDEX(Grunddata!$K$3:$K$49,MATCH(Odlingsplan!$B153,Grunddata!$C$3:$C$49,0),0)*(IF(Odlingsplan!$F153=0,(Odlingsplan!$H153/1000*Odlingsplan!$C153),(Odlingsplan!H153/Odlingsplan!D153*Odlingsplan!F153)))</f>
        <v>#N/A</v>
      </c>
    </row>
    <row r="154" spans="1:17" x14ac:dyDescent="0.3">
      <c r="A154" t="e" cm="1">
        <f t="array" ref="A154">(INDEX(Kvävenedfall!C$5:C$296,MATCH(Odlingsplan!$B$7,Kvävenedfall!B$5:B$296,0),0))*Odlingsplan!C154/10</f>
        <v>#N/A</v>
      </c>
      <c r="B154" cm="1">
        <f t="array" ref="B154">(INDEX(Grunddata!$P$3:$P$87,MATCH(Odlingsplan!L154,Grunddata!$O$3:$O$87,0),0))*Odlingsplan!M154</f>
        <v>0</v>
      </c>
      <c r="C154" cm="1">
        <f t="array" ref="C154">(INDEX(Grunddata!$Q$3:$Q$87,MATCH(Odlingsplan!L154,Grunddata!$O$3:$O$87,0),0))*Odlingsplan!M154</f>
        <v>0</v>
      </c>
      <c r="D154" cm="1">
        <f t="array" ref="D154">(INDEX(Grunddata!$R$3:$R$87,MATCH(Odlingsplan!L154,Grunddata!$O$3:$O$87,0),0))*Odlingsplan!M154</f>
        <v>0</v>
      </c>
      <c r="E154" cm="1">
        <f t="array" ref="E154">(INDEX(Grunddata!$P$3:$P$87,MATCH(Odlingsplan!N154,Grunddata!$O$3:$O$87,0),0))*Odlingsplan!O154</f>
        <v>0</v>
      </c>
      <c r="F154" cm="1">
        <f t="array" ref="F154">(INDEX(Grunddata!$Q$3:$Q$87,MATCH(Odlingsplan!N154,Grunddata!$O$3:$O$87,0),0))*Odlingsplan!O154</f>
        <v>0</v>
      </c>
      <c r="G154" cm="1">
        <f t="array" ref="G154">(INDEX(Grunddata!$R$3:$R$87,MATCH(Odlingsplan!N154,Grunddata!$O$3:$O$87,0),0))*Odlingsplan!O154</f>
        <v>0</v>
      </c>
      <c r="H154" cm="1">
        <f t="array" ref="H154">(INDEX(Grunddata!$P$3:$P$87,MATCH(Odlingsplan!P154,Grunddata!$O$3:$O$87,0),0))*Odlingsplan!Q154</f>
        <v>0</v>
      </c>
      <c r="I154" cm="1">
        <f t="array" ref="I154">(INDEX(Grunddata!$Q$3:$Q$87,MATCH(Odlingsplan!P154,Grunddata!$O$3:$O$87,0),0))*Odlingsplan!Q154</f>
        <v>0</v>
      </c>
      <c r="J154" cm="1">
        <f t="array" ref="J154">(INDEX(Grunddata!$R$3:$R$87,MATCH(Odlingsplan!P154,Grunddata!$O$3:$O$87,0),0))*Odlingsplan!Q154</f>
        <v>0</v>
      </c>
      <c r="L154" s="15" t="e" cm="1">
        <f t="array" ref="L154">INDEX(Grunddata!$F$3:$F$49,MATCH(Odlingsplan!$B154,Grunddata!$C$3:$C$49,0),0)*(IF(Odlingsplan!$F154=0,(Odlingsplan!$D154/1000*Odlingsplan!$C154),Odlingsplan!$F154))</f>
        <v>#N/A</v>
      </c>
      <c r="M154" s="15" t="e" cm="1">
        <f t="array" ref="M154">INDEX(Grunddata!$G$3:$G$49,MATCH(Odlingsplan!$B154,Grunddata!$C$3:$C$49,0),0)*(IF(Odlingsplan!$F154=0,(Odlingsplan!$D154/1000*Odlingsplan!$C154),Odlingsplan!$F154))</f>
        <v>#N/A</v>
      </c>
      <c r="N154" s="15" t="e" cm="1">
        <f t="array" ref="N154">INDEX(Grunddata!$H$3:$H$49,MATCH(Odlingsplan!$B154,Grunddata!$C$3:$C$49,0),0)*(IF(Odlingsplan!$F154=0,(Odlingsplan!$D154/1000*Odlingsplan!$C154),Odlingsplan!$F154))</f>
        <v>#N/A</v>
      </c>
      <c r="O154" s="15" t="e" cm="1">
        <f t="array" ref="O154">INDEX(Grunddata!$I$3:$I$49,MATCH(Odlingsplan!$B154,Grunddata!$C$3:$C$49,0),0)*(IF(Odlingsplan!$F154=0,(Odlingsplan!$H154/1000*Odlingsplan!$C154),(Odlingsplan!H154/Odlingsplan!D154*Odlingsplan!F154)))</f>
        <v>#N/A</v>
      </c>
      <c r="P154" s="15" t="e" cm="1">
        <f t="array" ref="P154">INDEX(Grunddata!$J$3:$J$49,MATCH(Odlingsplan!$B154,Grunddata!$C$3:$C$49,0),0)*(IF(Odlingsplan!$F154=0,(Odlingsplan!$H154/1000*Odlingsplan!$C154),(Odlingsplan!H154/Odlingsplan!D154*Odlingsplan!F154)))</f>
        <v>#N/A</v>
      </c>
      <c r="Q154" s="15" t="e" cm="1">
        <f t="array" ref="Q154">INDEX(Grunddata!$K$3:$K$49,MATCH(Odlingsplan!$B154,Grunddata!$C$3:$C$49,0),0)*(IF(Odlingsplan!$F154=0,(Odlingsplan!$H154/1000*Odlingsplan!$C154),(Odlingsplan!H154/Odlingsplan!D154*Odlingsplan!F154)))</f>
        <v>#N/A</v>
      </c>
    </row>
    <row r="155" spans="1:17" x14ac:dyDescent="0.3">
      <c r="A155" t="e" cm="1">
        <f t="array" ref="A155">(INDEX(Kvävenedfall!C$5:C$296,MATCH(Odlingsplan!$B$7,Kvävenedfall!B$5:B$296,0),0))*Odlingsplan!C155/10</f>
        <v>#N/A</v>
      </c>
      <c r="B155" cm="1">
        <f t="array" ref="B155">(INDEX(Grunddata!$P$3:$P$87,MATCH(Odlingsplan!L155,Grunddata!$O$3:$O$87,0),0))*Odlingsplan!M155</f>
        <v>0</v>
      </c>
      <c r="C155" cm="1">
        <f t="array" ref="C155">(INDEX(Grunddata!$Q$3:$Q$87,MATCH(Odlingsplan!L155,Grunddata!$O$3:$O$87,0),0))*Odlingsplan!M155</f>
        <v>0</v>
      </c>
      <c r="D155" cm="1">
        <f t="array" ref="D155">(INDEX(Grunddata!$R$3:$R$87,MATCH(Odlingsplan!L155,Grunddata!$O$3:$O$87,0),0))*Odlingsplan!M155</f>
        <v>0</v>
      </c>
      <c r="E155" cm="1">
        <f t="array" ref="E155">(INDEX(Grunddata!$P$3:$P$87,MATCH(Odlingsplan!N155,Grunddata!$O$3:$O$87,0),0))*Odlingsplan!O155</f>
        <v>0</v>
      </c>
      <c r="F155" cm="1">
        <f t="array" ref="F155">(INDEX(Grunddata!$Q$3:$Q$87,MATCH(Odlingsplan!N155,Grunddata!$O$3:$O$87,0),0))*Odlingsplan!O155</f>
        <v>0</v>
      </c>
      <c r="G155" cm="1">
        <f t="array" ref="G155">(INDEX(Grunddata!$R$3:$R$87,MATCH(Odlingsplan!N155,Grunddata!$O$3:$O$87,0),0))*Odlingsplan!O155</f>
        <v>0</v>
      </c>
      <c r="H155" cm="1">
        <f t="array" ref="H155">(INDEX(Grunddata!$P$3:$P$87,MATCH(Odlingsplan!P155,Grunddata!$O$3:$O$87,0),0))*Odlingsplan!Q155</f>
        <v>0</v>
      </c>
      <c r="I155" cm="1">
        <f t="array" ref="I155">(INDEX(Grunddata!$Q$3:$Q$87,MATCH(Odlingsplan!P155,Grunddata!$O$3:$O$87,0),0))*Odlingsplan!Q155</f>
        <v>0</v>
      </c>
      <c r="J155" cm="1">
        <f t="array" ref="J155">(INDEX(Grunddata!$R$3:$R$87,MATCH(Odlingsplan!P155,Grunddata!$O$3:$O$87,0),0))*Odlingsplan!Q155</f>
        <v>0</v>
      </c>
      <c r="L155" s="15" t="e" cm="1">
        <f t="array" ref="L155">INDEX(Grunddata!$F$3:$F$49,MATCH(Odlingsplan!$B155,Grunddata!$C$3:$C$49,0),0)*(IF(Odlingsplan!$F155=0,(Odlingsplan!$D155/1000*Odlingsplan!$C155),Odlingsplan!$F155))</f>
        <v>#N/A</v>
      </c>
      <c r="M155" s="15" t="e" cm="1">
        <f t="array" ref="M155">INDEX(Grunddata!$G$3:$G$49,MATCH(Odlingsplan!$B155,Grunddata!$C$3:$C$49,0),0)*(IF(Odlingsplan!$F155=0,(Odlingsplan!$D155/1000*Odlingsplan!$C155),Odlingsplan!$F155))</f>
        <v>#N/A</v>
      </c>
      <c r="N155" s="15" t="e" cm="1">
        <f t="array" ref="N155">INDEX(Grunddata!$H$3:$H$49,MATCH(Odlingsplan!$B155,Grunddata!$C$3:$C$49,0),0)*(IF(Odlingsplan!$F155=0,(Odlingsplan!$D155/1000*Odlingsplan!$C155),Odlingsplan!$F155))</f>
        <v>#N/A</v>
      </c>
      <c r="O155" s="15" t="e" cm="1">
        <f t="array" ref="O155">INDEX(Grunddata!$I$3:$I$49,MATCH(Odlingsplan!$B155,Grunddata!$C$3:$C$49,0),0)*(IF(Odlingsplan!$F155=0,(Odlingsplan!$H155/1000*Odlingsplan!$C155),(Odlingsplan!H155/Odlingsplan!D155*Odlingsplan!F155)))</f>
        <v>#N/A</v>
      </c>
      <c r="P155" s="15" t="e" cm="1">
        <f t="array" ref="P155">INDEX(Grunddata!$J$3:$J$49,MATCH(Odlingsplan!$B155,Grunddata!$C$3:$C$49,0),0)*(IF(Odlingsplan!$F155=0,(Odlingsplan!$H155/1000*Odlingsplan!$C155),(Odlingsplan!H155/Odlingsplan!D155*Odlingsplan!F155)))</f>
        <v>#N/A</v>
      </c>
      <c r="Q155" s="15" t="e" cm="1">
        <f t="array" ref="Q155">INDEX(Grunddata!$K$3:$K$49,MATCH(Odlingsplan!$B155,Grunddata!$C$3:$C$49,0),0)*(IF(Odlingsplan!$F155=0,(Odlingsplan!$H155/1000*Odlingsplan!$C155),(Odlingsplan!H155/Odlingsplan!D155*Odlingsplan!F155)))</f>
        <v>#N/A</v>
      </c>
    </row>
    <row r="156" spans="1:17" x14ac:dyDescent="0.3">
      <c r="A156" t="e" cm="1">
        <f t="array" ref="A156">(INDEX(Kvävenedfall!C$5:C$296,MATCH(Odlingsplan!$B$7,Kvävenedfall!B$5:B$296,0),0))*Odlingsplan!C156/10</f>
        <v>#N/A</v>
      </c>
      <c r="B156" cm="1">
        <f t="array" ref="B156">(INDEX(Grunddata!$P$3:$P$87,MATCH(Odlingsplan!L156,Grunddata!$O$3:$O$87,0),0))*Odlingsplan!M156</f>
        <v>0</v>
      </c>
      <c r="C156" cm="1">
        <f t="array" ref="C156">(INDEX(Grunddata!$Q$3:$Q$87,MATCH(Odlingsplan!L156,Grunddata!$O$3:$O$87,0),0))*Odlingsplan!M156</f>
        <v>0</v>
      </c>
      <c r="D156" cm="1">
        <f t="array" ref="D156">(INDEX(Grunddata!$R$3:$R$87,MATCH(Odlingsplan!L156,Grunddata!$O$3:$O$87,0),0))*Odlingsplan!M156</f>
        <v>0</v>
      </c>
      <c r="E156" cm="1">
        <f t="array" ref="E156">(INDEX(Grunddata!$P$3:$P$87,MATCH(Odlingsplan!N156,Grunddata!$O$3:$O$87,0),0))*Odlingsplan!O156</f>
        <v>0</v>
      </c>
      <c r="F156" cm="1">
        <f t="array" ref="F156">(INDEX(Grunddata!$Q$3:$Q$87,MATCH(Odlingsplan!N156,Grunddata!$O$3:$O$87,0),0))*Odlingsplan!O156</f>
        <v>0</v>
      </c>
      <c r="G156" cm="1">
        <f t="array" ref="G156">(INDEX(Grunddata!$R$3:$R$87,MATCH(Odlingsplan!N156,Grunddata!$O$3:$O$87,0),0))*Odlingsplan!O156</f>
        <v>0</v>
      </c>
      <c r="H156" cm="1">
        <f t="array" ref="H156">(INDEX(Grunddata!$P$3:$P$87,MATCH(Odlingsplan!P156,Grunddata!$O$3:$O$87,0),0))*Odlingsplan!Q156</f>
        <v>0</v>
      </c>
      <c r="I156" cm="1">
        <f t="array" ref="I156">(INDEX(Grunddata!$Q$3:$Q$87,MATCH(Odlingsplan!P156,Grunddata!$O$3:$O$87,0),0))*Odlingsplan!Q156</f>
        <v>0</v>
      </c>
      <c r="J156" cm="1">
        <f t="array" ref="J156">(INDEX(Grunddata!$R$3:$R$87,MATCH(Odlingsplan!P156,Grunddata!$O$3:$O$87,0),0))*Odlingsplan!Q156</f>
        <v>0</v>
      </c>
      <c r="L156" s="15" t="e" cm="1">
        <f t="array" ref="L156">INDEX(Grunddata!$F$3:$F$49,MATCH(Odlingsplan!$B156,Grunddata!$C$3:$C$49,0),0)*(IF(Odlingsplan!$F156=0,(Odlingsplan!$D156/1000*Odlingsplan!$C156),Odlingsplan!$F156))</f>
        <v>#N/A</v>
      </c>
      <c r="M156" s="15" t="e" cm="1">
        <f t="array" ref="M156">INDEX(Grunddata!$G$3:$G$49,MATCH(Odlingsplan!$B156,Grunddata!$C$3:$C$49,0),0)*(IF(Odlingsplan!$F156=0,(Odlingsplan!$D156/1000*Odlingsplan!$C156),Odlingsplan!$F156))</f>
        <v>#N/A</v>
      </c>
      <c r="N156" s="15" t="e" cm="1">
        <f t="array" ref="N156">INDEX(Grunddata!$H$3:$H$49,MATCH(Odlingsplan!$B156,Grunddata!$C$3:$C$49,0),0)*(IF(Odlingsplan!$F156=0,(Odlingsplan!$D156/1000*Odlingsplan!$C156),Odlingsplan!$F156))</f>
        <v>#N/A</v>
      </c>
      <c r="O156" s="15" t="e" cm="1">
        <f t="array" ref="O156">INDEX(Grunddata!$I$3:$I$49,MATCH(Odlingsplan!$B156,Grunddata!$C$3:$C$49,0),0)*(IF(Odlingsplan!$F156=0,(Odlingsplan!$H156/1000*Odlingsplan!$C156),(Odlingsplan!H156/Odlingsplan!D156*Odlingsplan!F156)))</f>
        <v>#N/A</v>
      </c>
      <c r="P156" s="15" t="e" cm="1">
        <f t="array" ref="P156">INDEX(Grunddata!$J$3:$J$49,MATCH(Odlingsplan!$B156,Grunddata!$C$3:$C$49,0),0)*(IF(Odlingsplan!$F156=0,(Odlingsplan!$H156/1000*Odlingsplan!$C156),(Odlingsplan!H156/Odlingsplan!D156*Odlingsplan!F156)))</f>
        <v>#N/A</v>
      </c>
      <c r="Q156" s="15" t="e" cm="1">
        <f t="array" ref="Q156">INDEX(Grunddata!$K$3:$K$49,MATCH(Odlingsplan!$B156,Grunddata!$C$3:$C$49,0),0)*(IF(Odlingsplan!$F156=0,(Odlingsplan!$H156/1000*Odlingsplan!$C156),(Odlingsplan!H156/Odlingsplan!D156*Odlingsplan!F156)))</f>
        <v>#N/A</v>
      </c>
    </row>
    <row r="157" spans="1:17" x14ac:dyDescent="0.3">
      <c r="A157" t="e" cm="1">
        <f t="array" ref="A157">(INDEX(Kvävenedfall!C$5:C$296,MATCH(Odlingsplan!$B$7,Kvävenedfall!B$5:B$296,0),0))*Odlingsplan!C157/10</f>
        <v>#N/A</v>
      </c>
      <c r="B157" cm="1">
        <f t="array" ref="B157">(INDEX(Grunddata!$P$3:$P$87,MATCH(Odlingsplan!L157,Grunddata!$O$3:$O$87,0),0))*Odlingsplan!M157</f>
        <v>0</v>
      </c>
      <c r="C157" cm="1">
        <f t="array" ref="C157">(INDEX(Grunddata!$Q$3:$Q$87,MATCH(Odlingsplan!L157,Grunddata!$O$3:$O$87,0),0))*Odlingsplan!M157</f>
        <v>0</v>
      </c>
      <c r="D157" cm="1">
        <f t="array" ref="D157">(INDEX(Grunddata!$R$3:$R$87,MATCH(Odlingsplan!L157,Grunddata!$O$3:$O$87,0),0))*Odlingsplan!M157</f>
        <v>0</v>
      </c>
      <c r="E157" cm="1">
        <f t="array" ref="E157">(INDEX(Grunddata!$P$3:$P$87,MATCH(Odlingsplan!N157,Grunddata!$O$3:$O$87,0),0))*Odlingsplan!O157</f>
        <v>0</v>
      </c>
      <c r="F157" cm="1">
        <f t="array" ref="F157">(INDEX(Grunddata!$Q$3:$Q$87,MATCH(Odlingsplan!N157,Grunddata!$O$3:$O$87,0),0))*Odlingsplan!O157</f>
        <v>0</v>
      </c>
      <c r="G157" cm="1">
        <f t="array" ref="G157">(INDEX(Grunddata!$R$3:$R$87,MATCH(Odlingsplan!N157,Grunddata!$O$3:$O$87,0),0))*Odlingsplan!O157</f>
        <v>0</v>
      </c>
      <c r="H157" cm="1">
        <f t="array" ref="H157">(INDEX(Grunddata!$P$3:$P$87,MATCH(Odlingsplan!P157,Grunddata!$O$3:$O$87,0),0))*Odlingsplan!Q157</f>
        <v>0</v>
      </c>
      <c r="I157" cm="1">
        <f t="array" ref="I157">(INDEX(Grunddata!$Q$3:$Q$87,MATCH(Odlingsplan!P157,Grunddata!$O$3:$O$87,0),0))*Odlingsplan!Q157</f>
        <v>0</v>
      </c>
      <c r="J157" cm="1">
        <f t="array" ref="J157">(INDEX(Grunddata!$R$3:$R$87,MATCH(Odlingsplan!P157,Grunddata!$O$3:$O$87,0),0))*Odlingsplan!Q157</f>
        <v>0</v>
      </c>
      <c r="L157" s="15" t="e" cm="1">
        <f t="array" ref="L157">INDEX(Grunddata!$F$3:$F$49,MATCH(Odlingsplan!$B157,Grunddata!$C$3:$C$49,0),0)*(IF(Odlingsplan!$F157=0,(Odlingsplan!$D157/1000*Odlingsplan!$C157),Odlingsplan!$F157))</f>
        <v>#N/A</v>
      </c>
      <c r="M157" s="15" t="e" cm="1">
        <f t="array" ref="M157">INDEX(Grunddata!$G$3:$G$49,MATCH(Odlingsplan!$B157,Grunddata!$C$3:$C$49,0),0)*(IF(Odlingsplan!$F157=0,(Odlingsplan!$D157/1000*Odlingsplan!$C157),Odlingsplan!$F157))</f>
        <v>#N/A</v>
      </c>
      <c r="N157" s="15" t="e" cm="1">
        <f t="array" ref="N157">INDEX(Grunddata!$H$3:$H$49,MATCH(Odlingsplan!$B157,Grunddata!$C$3:$C$49,0),0)*(IF(Odlingsplan!$F157=0,(Odlingsplan!$D157/1000*Odlingsplan!$C157),Odlingsplan!$F157))</f>
        <v>#N/A</v>
      </c>
      <c r="O157" s="15" t="e" cm="1">
        <f t="array" ref="O157">INDEX(Grunddata!$I$3:$I$49,MATCH(Odlingsplan!$B157,Grunddata!$C$3:$C$49,0),0)*(IF(Odlingsplan!$F157=0,(Odlingsplan!$H157/1000*Odlingsplan!$C157),(Odlingsplan!H157/Odlingsplan!D157*Odlingsplan!F157)))</f>
        <v>#N/A</v>
      </c>
      <c r="P157" s="15" t="e" cm="1">
        <f t="array" ref="P157">INDEX(Grunddata!$J$3:$J$49,MATCH(Odlingsplan!$B157,Grunddata!$C$3:$C$49,0),0)*(IF(Odlingsplan!$F157=0,(Odlingsplan!$H157/1000*Odlingsplan!$C157),(Odlingsplan!H157/Odlingsplan!D157*Odlingsplan!F157)))</f>
        <v>#N/A</v>
      </c>
      <c r="Q157" s="15" t="e" cm="1">
        <f t="array" ref="Q157">INDEX(Grunddata!$K$3:$K$49,MATCH(Odlingsplan!$B157,Grunddata!$C$3:$C$49,0),0)*(IF(Odlingsplan!$F157=0,(Odlingsplan!$H157/1000*Odlingsplan!$C157),(Odlingsplan!H157/Odlingsplan!D157*Odlingsplan!F157)))</f>
        <v>#N/A</v>
      </c>
    </row>
    <row r="158" spans="1:17" x14ac:dyDescent="0.3">
      <c r="A158" t="e" cm="1">
        <f t="array" ref="A158">(INDEX(Kvävenedfall!C$5:C$296,MATCH(Odlingsplan!$B$7,Kvävenedfall!B$5:B$296,0),0))*Odlingsplan!C158/10</f>
        <v>#N/A</v>
      </c>
      <c r="B158" cm="1">
        <f t="array" ref="B158">(INDEX(Grunddata!$P$3:$P$87,MATCH(Odlingsplan!L158,Grunddata!$O$3:$O$87,0),0))*Odlingsplan!M158</f>
        <v>0</v>
      </c>
      <c r="C158" cm="1">
        <f t="array" ref="C158">(INDEX(Grunddata!$Q$3:$Q$87,MATCH(Odlingsplan!L158,Grunddata!$O$3:$O$87,0),0))*Odlingsplan!M158</f>
        <v>0</v>
      </c>
      <c r="D158" cm="1">
        <f t="array" ref="D158">(INDEX(Grunddata!$R$3:$R$87,MATCH(Odlingsplan!L158,Grunddata!$O$3:$O$87,0),0))*Odlingsplan!M158</f>
        <v>0</v>
      </c>
      <c r="E158" cm="1">
        <f t="array" ref="E158">(INDEX(Grunddata!$P$3:$P$87,MATCH(Odlingsplan!N158,Grunddata!$O$3:$O$87,0),0))*Odlingsplan!O158</f>
        <v>0</v>
      </c>
      <c r="F158" cm="1">
        <f t="array" ref="F158">(INDEX(Grunddata!$Q$3:$Q$87,MATCH(Odlingsplan!N158,Grunddata!$O$3:$O$87,0),0))*Odlingsplan!O158</f>
        <v>0</v>
      </c>
      <c r="G158" cm="1">
        <f t="array" ref="G158">(INDEX(Grunddata!$R$3:$R$87,MATCH(Odlingsplan!N158,Grunddata!$O$3:$O$87,0),0))*Odlingsplan!O158</f>
        <v>0</v>
      </c>
      <c r="H158" cm="1">
        <f t="array" ref="H158">(INDEX(Grunddata!$P$3:$P$87,MATCH(Odlingsplan!P158,Grunddata!$O$3:$O$87,0),0))*Odlingsplan!Q158</f>
        <v>0</v>
      </c>
      <c r="I158" cm="1">
        <f t="array" ref="I158">(INDEX(Grunddata!$Q$3:$Q$87,MATCH(Odlingsplan!P158,Grunddata!$O$3:$O$87,0),0))*Odlingsplan!Q158</f>
        <v>0</v>
      </c>
      <c r="J158" cm="1">
        <f t="array" ref="J158">(INDEX(Grunddata!$R$3:$R$87,MATCH(Odlingsplan!P158,Grunddata!$O$3:$O$87,0),0))*Odlingsplan!Q158</f>
        <v>0</v>
      </c>
      <c r="L158" s="15" t="e" cm="1">
        <f t="array" ref="L158">INDEX(Grunddata!$F$3:$F$49,MATCH(Odlingsplan!$B158,Grunddata!$C$3:$C$49,0),0)*(IF(Odlingsplan!$F158=0,(Odlingsplan!$D158/1000*Odlingsplan!$C158),Odlingsplan!$F158))</f>
        <v>#N/A</v>
      </c>
      <c r="M158" s="15" t="e" cm="1">
        <f t="array" ref="M158">INDEX(Grunddata!$G$3:$G$49,MATCH(Odlingsplan!$B158,Grunddata!$C$3:$C$49,0),0)*(IF(Odlingsplan!$F158=0,(Odlingsplan!$D158/1000*Odlingsplan!$C158),Odlingsplan!$F158))</f>
        <v>#N/A</v>
      </c>
      <c r="N158" s="15" t="e" cm="1">
        <f t="array" ref="N158">INDEX(Grunddata!$H$3:$H$49,MATCH(Odlingsplan!$B158,Grunddata!$C$3:$C$49,0),0)*(IF(Odlingsplan!$F158=0,(Odlingsplan!$D158/1000*Odlingsplan!$C158),Odlingsplan!$F158))</f>
        <v>#N/A</v>
      </c>
      <c r="O158" s="15" t="e" cm="1">
        <f t="array" ref="O158">INDEX(Grunddata!$I$3:$I$49,MATCH(Odlingsplan!$B158,Grunddata!$C$3:$C$49,0),0)*(IF(Odlingsplan!$F158=0,(Odlingsplan!$H158/1000*Odlingsplan!$C158),(Odlingsplan!H158/Odlingsplan!D158*Odlingsplan!F158)))</f>
        <v>#N/A</v>
      </c>
      <c r="P158" s="15" t="e" cm="1">
        <f t="array" ref="P158">INDEX(Grunddata!$J$3:$J$49,MATCH(Odlingsplan!$B158,Grunddata!$C$3:$C$49,0),0)*(IF(Odlingsplan!$F158=0,(Odlingsplan!$H158/1000*Odlingsplan!$C158),(Odlingsplan!H158/Odlingsplan!D158*Odlingsplan!F158)))</f>
        <v>#N/A</v>
      </c>
      <c r="Q158" s="15" t="e" cm="1">
        <f t="array" ref="Q158">INDEX(Grunddata!$K$3:$K$49,MATCH(Odlingsplan!$B158,Grunddata!$C$3:$C$49,0),0)*(IF(Odlingsplan!$F158=0,(Odlingsplan!$H158/1000*Odlingsplan!$C158),(Odlingsplan!H158/Odlingsplan!D158*Odlingsplan!F158)))</f>
        <v>#N/A</v>
      </c>
    </row>
    <row r="159" spans="1:17" x14ac:dyDescent="0.3">
      <c r="A159" t="e" cm="1">
        <f t="array" ref="A159">(INDEX(Kvävenedfall!C$5:C$296,MATCH(Odlingsplan!$B$7,Kvävenedfall!B$5:B$296,0),0))*Odlingsplan!C159/10</f>
        <v>#N/A</v>
      </c>
      <c r="B159" cm="1">
        <f t="array" ref="B159">(INDEX(Grunddata!$P$3:$P$87,MATCH(Odlingsplan!L159,Grunddata!$O$3:$O$87,0),0))*Odlingsplan!M159</f>
        <v>0</v>
      </c>
      <c r="C159" cm="1">
        <f t="array" ref="C159">(INDEX(Grunddata!$Q$3:$Q$87,MATCH(Odlingsplan!L159,Grunddata!$O$3:$O$87,0),0))*Odlingsplan!M159</f>
        <v>0</v>
      </c>
      <c r="D159" cm="1">
        <f t="array" ref="D159">(INDEX(Grunddata!$R$3:$R$87,MATCH(Odlingsplan!L159,Grunddata!$O$3:$O$87,0),0))*Odlingsplan!M159</f>
        <v>0</v>
      </c>
      <c r="E159" cm="1">
        <f t="array" ref="E159">(INDEX(Grunddata!$P$3:$P$87,MATCH(Odlingsplan!N159,Grunddata!$O$3:$O$87,0),0))*Odlingsplan!O159</f>
        <v>0</v>
      </c>
      <c r="F159" cm="1">
        <f t="array" ref="F159">(INDEX(Grunddata!$Q$3:$Q$87,MATCH(Odlingsplan!N159,Grunddata!$O$3:$O$87,0),0))*Odlingsplan!O159</f>
        <v>0</v>
      </c>
      <c r="G159" cm="1">
        <f t="array" ref="G159">(INDEX(Grunddata!$R$3:$R$87,MATCH(Odlingsplan!N159,Grunddata!$O$3:$O$87,0),0))*Odlingsplan!O159</f>
        <v>0</v>
      </c>
      <c r="H159" cm="1">
        <f t="array" ref="H159">(INDEX(Grunddata!$P$3:$P$87,MATCH(Odlingsplan!P159,Grunddata!$O$3:$O$87,0),0))*Odlingsplan!Q159</f>
        <v>0</v>
      </c>
      <c r="I159" cm="1">
        <f t="array" ref="I159">(INDEX(Grunddata!$Q$3:$Q$87,MATCH(Odlingsplan!P159,Grunddata!$O$3:$O$87,0),0))*Odlingsplan!Q159</f>
        <v>0</v>
      </c>
      <c r="J159" cm="1">
        <f t="array" ref="J159">(INDEX(Grunddata!$R$3:$R$87,MATCH(Odlingsplan!P159,Grunddata!$O$3:$O$87,0),0))*Odlingsplan!Q159</f>
        <v>0</v>
      </c>
      <c r="L159" s="15" t="e" cm="1">
        <f t="array" ref="L159">INDEX(Grunddata!$F$3:$F$49,MATCH(Odlingsplan!$B159,Grunddata!$C$3:$C$49,0),0)*(IF(Odlingsplan!$F159=0,(Odlingsplan!$D159/1000*Odlingsplan!$C159),Odlingsplan!$F159))</f>
        <v>#N/A</v>
      </c>
      <c r="M159" s="15" t="e" cm="1">
        <f t="array" ref="M159">INDEX(Grunddata!$G$3:$G$49,MATCH(Odlingsplan!$B159,Grunddata!$C$3:$C$49,0),0)*(IF(Odlingsplan!$F159=0,(Odlingsplan!$D159/1000*Odlingsplan!$C159),Odlingsplan!$F159))</f>
        <v>#N/A</v>
      </c>
      <c r="N159" s="15" t="e" cm="1">
        <f t="array" ref="N159">INDEX(Grunddata!$H$3:$H$49,MATCH(Odlingsplan!$B159,Grunddata!$C$3:$C$49,0),0)*(IF(Odlingsplan!$F159=0,(Odlingsplan!$D159/1000*Odlingsplan!$C159),Odlingsplan!$F159))</f>
        <v>#N/A</v>
      </c>
      <c r="O159" s="15" t="e" cm="1">
        <f t="array" ref="O159">INDEX(Grunddata!$I$3:$I$49,MATCH(Odlingsplan!$B159,Grunddata!$C$3:$C$49,0),0)*(IF(Odlingsplan!$F159=0,(Odlingsplan!$H159/1000*Odlingsplan!$C159),(Odlingsplan!H159/Odlingsplan!D159*Odlingsplan!F159)))</f>
        <v>#N/A</v>
      </c>
      <c r="P159" s="15" t="e" cm="1">
        <f t="array" ref="P159">INDEX(Grunddata!$J$3:$J$49,MATCH(Odlingsplan!$B159,Grunddata!$C$3:$C$49,0),0)*(IF(Odlingsplan!$F159=0,(Odlingsplan!$H159/1000*Odlingsplan!$C159),(Odlingsplan!H159/Odlingsplan!D159*Odlingsplan!F159)))</f>
        <v>#N/A</v>
      </c>
      <c r="Q159" s="15" t="e" cm="1">
        <f t="array" ref="Q159">INDEX(Grunddata!$K$3:$K$49,MATCH(Odlingsplan!$B159,Grunddata!$C$3:$C$49,0),0)*(IF(Odlingsplan!$F159=0,(Odlingsplan!$H159/1000*Odlingsplan!$C159),(Odlingsplan!H159/Odlingsplan!D159*Odlingsplan!F159)))</f>
        <v>#N/A</v>
      </c>
    </row>
    <row r="160" spans="1:17" x14ac:dyDescent="0.3">
      <c r="A160" t="e" cm="1">
        <f t="array" ref="A160">(INDEX(Kvävenedfall!C$5:C$296,MATCH(Odlingsplan!$B$7,Kvävenedfall!B$5:B$296,0),0))*Odlingsplan!C160/10</f>
        <v>#N/A</v>
      </c>
      <c r="B160" cm="1">
        <f t="array" ref="B160">(INDEX(Grunddata!$P$3:$P$87,MATCH(Odlingsplan!L160,Grunddata!$O$3:$O$87,0),0))*Odlingsplan!M160</f>
        <v>0</v>
      </c>
      <c r="C160" cm="1">
        <f t="array" ref="C160">(INDEX(Grunddata!$Q$3:$Q$87,MATCH(Odlingsplan!L160,Grunddata!$O$3:$O$87,0),0))*Odlingsplan!M160</f>
        <v>0</v>
      </c>
      <c r="D160" cm="1">
        <f t="array" ref="D160">(INDEX(Grunddata!$R$3:$R$87,MATCH(Odlingsplan!L160,Grunddata!$O$3:$O$87,0),0))*Odlingsplan!M160</f>
        <v>0</v>
      </c>
      <c r="E160" cm="1">
        <f t="array" ref="E160">(INDEX(Grunddata!$P$3:$P$87,MATCH(Odlingsplan!N160,Grunddata!$O$3:$O$87,0),0))*Odlingsplan!O160</f>
        <v>0</v>
      </c>
      <c r="F160" cm="1">
        <f t="array" ref="F160">(INDEX(Grunddata!$Q$3:$Q$87,MATCH(Odlingsplan!N160,Grunddata!$O$3:$O$87,0),0))*Odlingsplan!O160</f>
        <v>0</v>
      </c>
      <c r="G160" cm="1">
        <f t="array" ref="G160">(INDEX(Grunddata!$R$3:$R$87,MATCH(Odlingsplan!N160,Grunddata!$O$3:$O$87,0),0))*Odlingsplan!O160</f>
        <v>0</v>
      </c>
      <c r="H160" cm="1">
        <f t="array" ref="H160">(INDEX(Grunddata!$P$3:$P$87,MATCH(Odlingsplan!P160,Grunddata!$O$3:$O$87,0),0))*Odlingsplan!Q160</f>
        <v>0</v>
      </c>
      <c r="I160" cm="1">
        <f t="array" ref="I160">(INDEX(Grunddata!$Q$3:$Q$87,MATCH(Odlingsplan!P160,Grunddata!$O$3:$O$87,0),0))*Odlingsplan!Q160</f>
        <v>0</v>
      </c>
      <c r="J160" cm="1">
        <f t="array" ref="J160">(INDEX(Grunddata!$R$3:$R$87,MATCH(Odlingsplan!P160,Grunddata!$O$3:$O$87,0),0))*Odlingsplan!Q160</f>
        <v>0</v>
      </c>
      <c r="L160" s="15" t="e" cm="1">
        <f t="array" ref="L160">INDEX(Grunddata!$F$3:$F$49,MATCH(Odlingsplan!$B160,Grunddata!$C$3:$C$49,0),0)*(IF(Odlingsplan!$F160=0,(Odlingsplan!$D160/1000*Odlingsplan!$C160),Odlingsplan!$F160))</f>
        <v>#N/A</v>
      </c>
      <c r="M160" s="15" t="e" cm="1">
        <f t="array" ref="M160">INDEX(Grunddata!$G$3:$G$49,MATCH(Odlingsplan!$B160,Grunddata!$C$3:$C$49,0),0)*(IF(Odlingsplan!$F160=0,(Odlingsplan!$D160/1000*Odlingsplan!$C160),Odlingsplan!$F160))</f>
        <v>#N/A</v>
      </c>
      <c r="N160" s="15" t="e" cm="1">
        <f t="array" ref="N160">INDEX(Grunddata!$H$3:$H$49,MATCH(Odlingsplan!$B160,Grunddata!$C$3:$C$49,0),0)*(IF(Odlingsplan!$F160=0,(Odlingsplan!$D160/1000*Odlingsplan!$C160),Odlingsplan!$F160))</f>
        <v>#N/A</v>
      </c>
      <c r="O160" s="15" t="e" cm="1">
        <f t="array" ref="O160">INDEX(Grunddata!$I$3:$I$49,MATCH(Odlingsplan!$B160,Grunddata!$C$3:$C$49,0),0)*(IF(Odlingsplan!$F160=0,(Odlingsplan!$H160/1000*Odlingsplan!$C160),(Odlingsplan!H160/Odlingsplan!D160*Odlingsplan!F160)))</f>
        <v>#N/A</v>
      </c>
      <c r="P160" s="15" t="e" cm="1">
        <f t="array" ref="P160">INDEX(Grunddata!$J$3:$J$49,MATCH(Odlingsplan!$B160,Grunddata!$C$3:$C$49,0),0)*(IF(Odlingsplan!$F160=0,(Odlingsplan!$H160/1000*Odlingsplan!$C160),(Odlingsplan!H160/Odlingsplan!D160*Odlingsplan!F160)))</f>
        <v>#N/A</v>
      </c>
      <c r="Q160" s="15" t="e" cm="1">
        <f t="array" ref="Q160">INDEX(Grunddata!$K$3:$K$49,MATCH(Odlingsplan!$B160,Grunddata!$C$3:$C$49,0),0)*(IF(Odlingsplan!$F160=0,(Odlingsplan!$H160/1000*Odlingsplan!$C160),(Odlingsplan!H160/Odlingsplan!D160*Odlingsplan!F160)))</f>
        <v>#N/A</v>
      </c>
    </row>
    <row r="161" spans="1:17" x14ac:dyDescent="0.3">
      <c r="A161" t="e" cm="1">
        <f t="array" ref="A161">(INDEX(Kvävenedfall!C$5:C$296,MATCH(Odlingsplan!$B$7,Kvävenedfall!B$5:B$296,0),0))*Odlingsplan!C161/10</f>
        <v>#N/A</v>
      </c>
      <c r="B161" cm="1">
        <f t="array" ref="B161">(INDEX(Grunddata!$P$3:$P$87,MATCH(Odlingsplan!L161,Grunddata!$O$3:$O$87,0),0))*Odlingsplan!M161</f>
        <v>0</v>
      </c>
      <c r="C161" cm="1">
        <f t="array" ref="C161">(INDEX(Grunddata!$Q$3:$Q$87,MATCH(Odlingsplan!L161,Grunddata!$O$3:$O$87,0),0))*Odlingsplan!M161</f>
        <v>0</v>
      </c>
      <c r="D161" cm="1">
        <f t="array" ref="D161">(INDEX(Grunddata!$R$3:$R$87,MATCH(Odlingsplan!L161,Grunddata!$O$3:$O$87,0),0))*Odlingsplan!M161</f>
        <v>0</v>
      </c>
      <c r="E161" cm="1">
        <f t="array" ref="E161">(INDEX(Grunddata!$P$3:$P$87,MATCH(Odlingsplan!N161,Grunddata!$O$3:$O$87,0),0))*Odlingsplan!O161</f>
        <v>0</v>
      </c>
      <c r="F161" cm="1">
        <f t="array" ref="F161">(INDEX(Grunddata!$Q$3:$Q$87,MATCH(Odlingsplan!N161,Grunddata!$O$3:$O$87,0),0))*Odlingsplan!O161</f>
        <v>0</v>
      </c>
      <c r="G161" cm="1">
        <f t="array" ref="G161">(INDEX(Grunddata!$R$3:$R$87,MATCH(Odlingsplan!N161,Grunddata!$O$3:$O$87,0),0))*Odlingsplan!O161</f>
        <v>0</v>
      </c>
      <c r="H161" cm="1">
        <f t="array" ref="H161">(INDEX(Grunddata!$P$3:$P$87,MATCH(Odlingsplan!P161,Grunddata!$O$3:$O$87,0),0))*Odlingsplan!Q161</f>
        <v>0</v>
      </c>
      <c r="I161" cm="1">
        <f t="array" ref="I161">(INDEX(Grunddata!$Q$3:$Q$87,MATCH(Odlingsplan!P161,Grunddata!$O$3:$O$87,0),0))*Odlingsplan!Q161</f>
        <v>0</v>
      </c>
      <c r="J161" cm="1">
        <f t="array" ref="J161">(INDEX(Grunddata!$R$3:$R$87,MATCH(Odlingsplan!P161,Grunddata!$O$3:$O$87,0),0))*Odlingsplan!Q161</f>
        <v>0</v>
      </c>
      <c r="L161" s="15" t="e" cm="1">
        <f t="array" ref="L161">INDEX(Grunddata!$F$3:$F$49,MATCH(Odlingsplan!$B161,Grunddata!$C$3:$C$49,0),0)*(IF(Odlingsplan!$F161=0,(Odlingsplan!$D161/1000*Odlingsplan!$C161),Odlingsplan!$F161))</f>
        <v>#N/A</v>
      </c>
      <c r="M161" s="15" t="e" cm="1">
        <f t="array" ref="M161">INDEX(Grunddata!$G$3:$G$49,MATCH(Odlingsplan!$B161,Grunddata!$C$3:$C$49,0),0)*(IF(Odlingsplan!$F161=0,(Odlingsplan!$D161/1000*Odlingsplan!$C161),Odlingsplan!$F161))</f>
        <v>#N/A</v>
      </c>
      <c r="N161" s="15" t="e" cm="1">
        <f t="array" ref="N161">INDEX(Grunddata!$H$3:$H$49,MATCH(Odlingsplan!$B161,Grunddata!$C$3:$C$49,0),0)*(IF(Odlingsplan!$F161=0,(Odlingsplan!$D161/1000*Odlingsplan!$C161),Odlingsplan!$F161))</f>
        <v>#N/A</v>
      </c>
      <c r="O161" s="15" t="e" cm="1">
        <f t="array" ref="O161">INDEX(Grunddata!$I$3:$I$49,MATCH(Odlingsplan!$B161,Grunddata!$C$3:$C$49,0),0)*(IF(Odlingsplan!$F161=0,(Odlingsplan!$H161/1000*Odlingsplan!$C161),(Odlingsplan!H161/Odlingsplan!D161*Odlingsplan!F161)))</f>
        <v>#N/A</v>
      </c>
      <c r="P161" s="15" t="e" cm="1">
        <f t="array" ref="P161">INDEX(Grunddata!$J$3:$J$49,MATCH(Odlingsplan!$B161,Grunddata!$C$3:$C$49,0),0)*(IF(Odlingsplan!$F161=0,(Odlingsplan!$H161/1000*Odlingsplan!$C161),(Odlingsplan!H161/Odlingsplan!D161*Odlingsplan!F161)))</f>
        <v>#N/A</v>
      </c>
      <c r="Q161" s="15" t="e" cm="1">
        <f t="array" ref="Q161">INDEX(Grunddata!$K$3:$K$49,MATCH(Odlingsplan!$B161,Grunddata!$C$3:$C$49,0),0)*(IF(Odlingsplan!$F161=0,(Odlingsplan!$H161/1000*Odlingsplan!$C161),(Odlingsplan!H161/Odlingsplan!D161*Odlingsplan!F161)))</f>
        <v>#N/A</v>
      </c>
    </row>
    <row r="162" spans="1:17" x14ac:dyDescent="0.3">
      <c r="A162" t="e" cm="1">
        <f t="array" ref="A162">(INDEX(Kvävenedfall!C$5:C$296,MATCH(Odlingsplan!$B$7,Kvävenedfall!B$5:B$296,0),0))*Odlingsplan!C162/10</f>
        <v>#N/A</v>
      </c>
      <c r="B162" cm="1">
        <f t="array" ref="B162">(INDEX(Grunddata!$P$3:$P$87,MATCH(Odlingsplan!L162,Grunddata!$O$3:$O$87,0),0))*Odlingsplan!M162</f>
        <v>0</v>
      </c>
      <c r="C162" cm="1">
        <f t="array" ref="C162">(INDEX(Grunddata!$Q$3:$Q$87,MATCH(Odlingsplan!L162,Grunddata!$O$3:$O$87,0),0))*Odlingsplan!M162</f>
        <v>0</v>
      </c>
      <c r="D162" cm="1">
        <f t="array" ref="D162">(INDEX(Grunddata!$R$3:$R$87,MATCH(Odlingsplan!L162,Grunddata!$O$3:$O$87,0),0))*Odlingsplan!M162</f>
        <v>0</v>
      </c>
      <c r="E162" cm="1">
        <f t="array" ref="E162">(INDEX(Grunddata!$P$3:$P$87,MATCH(Odlingsplan!N162,Grunddata!$O$3:$O$87,0),0))*Odlingsplan!O162</f>
        <v>0</v>
      </c>
      <c r="F162" cm="1">
        <f t="array" ref="F162">(INDEX(Grunddata!$Q$3:$Q$87,MATCH(Odlingsplan!N162,Grunddata!$O$3:$O$87,0),0))*Odlingsplan!O162</f>
        <v>0</v>
      </c>
      <c r="G162" cm="1">
        <f t="array" ref="G162">(INDEX(Grunddata!$R$3:$R$87,MATCH(Odlingsplan!N162,Grunddata!$O$3:$O$87,0),0))*Odlingsplan!O162</f>
        <v>0</v>
      </c>
      <c r="H162" cm="1">
        <f t="array" ref="H162">(INDEX(Grunddata!$P$3:$P$87,MATCH(Odlingsplan!P162,Grunddata!$O$3:$O$87,0),0))*Odlingsplan!Q162</f>
        <v>0</v>
      </c>
      <c r="I162" cm="1">
        <f t="array" ref="I162">(INDEX(Grunddata!$Q$3:$Q$87,MATCH(Odlingsplan!P162,Grunddata!$O$3:$O$87,0),0))*Odlingsplan!Q162</f>
        <v>0</v>
      </c>
      <c r="J162" cm="1">
        <f t="array" ref="J162">(INDEX(Grunddata!$R$3:$R$87,MATCH(Odlingsplan!P162,Grunddata!$O$3:$O$87,0),0))*Odlingsplan!Q162</f>
        <v>0</v>
      </c>
      <c r="L162" s="15" t="e" cm="1">
        <f t="array" ref="L162">INDEX(Grunddata!$F$3:$F$49,MATCH(Odlingsplan!$B162,Grunddata!$C$3:$C$49,0),0)*(IF(Odlingsplan!$F162=0,(Odlingsplan!$D162/1000*Odlingsplan!$C162),Odlingsplan!$F162))</f>
        <v>#N/A</v>
      </c>
      <c r="M162" s="15" t="e" cm="1">
        <f t="array" ref="M162">INDEX(Grunddata!$G$3:$G$49,MATCH(Odlingsplan!$B162,Grunddata!$C$3:$C$49,0),0)*(IF(Odlingsplan!$F162=0,(Odlingsplan!$D162/1000*Odlingsplan!$C162),Odlingsplan!$F162))</f>
        <v>#N/A</v>
      </c>
      <c r="N162" s="15" t="e" cm="1">
        <f t="array" ref="N162">INDEX(Grunddata!$H$3:$H$49,MATCH(Odlingsplan!$B162,Grunddata!$C$3:$C$49,0),0)*(IF(Odlingsplan!$F162=0,(Odlingsplan!$D162/1000*Odlingsplan!$C162),Odlingsplan!$F162))</f>
        <v>#N/A</v>
      </c>
      <c r="O162" s="15" t="e" cm="1">
        <f t="array" ref="O162">INDEX(Grunddata!$I$3:$I$49,MATCH(Odlingsplan!$B162,Grunddata!$C$3:$C$49,0),0)*(IF(Odlingsplan!$F162=0,(Odlingsplan!$H162/1000*Odlingsplan!$C162),(Odlingsplan!H162/Odlingsplan!D162*Odlingsplan!F162)))</f>
        <v>#N/A</v>
      </c>
      <c r="P162" s="15" t="e" cm="1">
        <f t="array" ref="P162">INDEX(Grunddata!$J$3:$J$49,MATCH(Odlingsplan!$B162,Grunddata!$C$3:$C$49,0),0)*(IF(Odlingsplan!$F162=0,(Odlingsplan!$H162/1000*Odlingsplan!$C162),(Odlingsplan!H162/Odlingsplan!D162*Odlingsplan!F162)))</f>
        <v>#N/A</v>
      </c>
      <c r="Q162" s="15" t="e" cm="1">
        <f t="array" ref="Q162">INDEX(Grunddata!$K$3:$K$49,MATCH(Odlingsplan!$B162,Grunddata!$C$3:$C$49,0),0)*(IF(Odlingsplan!$F162=0,(Odlingsplan!$H162/1000*Odlingsplan!$C162),(Odlingsplan!H162/Odlingsplan!D162*Odlingsplan!F162)))</f>
        <v>#N/A</v>
      </c>
    </row>
    <row r="163" spans="1:17" x14ac:dyDescent="0.3">
      <c r="A163" t="e" cm="1">
        <f t="array" ref="A163">(INDEX(Kvävenedfall!C$5:C$296,MATCH(Odlingsplan!$B$7,Kvävenedfall!B$5:B$296,0),0))*Odlingsplan!C163/10</f>
        <v>#N/A</v>
      </c>
      <c r="B163" cm="1">
        <f t="array" ref="B163">(INDEX(Grunddata!$P$3:$P$87,MATCH(Odlingsplan!L163,Grunddata!$O$3:$O$87,0),0))*Odlingsplan!M163</f>
        <v>0</v>
      </c>
      <c r="C163" cm="1">
        <f t="array" ref="C163">(INDEX(Grunddata!$Q$3:$Q$87,MATCH(Odlingsplan!L163,Grunddata!$O$3:$O$87,0),0))*Odlingsplan!M163</f>
        <v>0</v>
      </c>
      <c r="D163" cm="1">
        <f t="array" ref="D163">(INDEX(Grunddata!$R$3:$R$87,MATCH(Odlingsplan!L163,Grunddata!$O$3:$O$87,0),0))*Odlingsplan!M163</f>
        <v>0</v>
      </c>
      <c r="E163" cm="1">
        <f t="array" ref="E163">(INDEX(Grunddata!$P$3:$P$87,MATCH(Odlingsplan!N163,Grunddata!$O$3:$O$87,0),0))*Odlingsplan!O163</f>
        <v>0</v>
      </c>
      <c r="F163" cm="1">
        <f t="array" ref="F163">(INDEX(Grunddata!$Q$3:$Q$87,MATCH(Odlingsplan!N163,Grunddata!$O$3:$O$87,0),0))*Odlingsplan!O163</f>
        <v>0</v>
      </c>
      <c r="G163" cm="1">
        <f t="array" ref="G163">(INDEX(Grunddata!$R$3:$R$87,MATCH(Odlingsplan!N163,Grunddata!$O$3:$O$87,0),0))*Odlingsplan!O163</f>
        <v>0</v>
      </c>
      <c r="H163" cm="1">
        <f t="array" ref="H163">(INDEX(Grunddata!$P$3:$P$87,MATCH(Odlingsplan!P163,Grunddata!$O$3:$O$87,0),0))*Odlingsplan!Q163</f>
        <v>0</v>
      </c>
      <c r="I163" cm="1">
        <f t="array" ref="I163">(INDEX(Grunddata!$Q$3:$Q$87,MATCH(Odlingsplan!P163,Grunddata!$O$3:$O$87,0),0))*Odlingsplan!Q163</f>
        <v>0</v>
      </c>
      <c r="J163" cm="1">
        <f t="array" ref="J163">(INDEX(Grunddata!$R$3:$R$87,MATCH(Odlingsplan!P163,Grunddata!$O$3:$O$87,0),0))*Odlingsplan!Q163</f>
        <v>0</v>
      </c>
      <c r="L163" s="15" t="e" cm="1">
        <f t="array" ref="L163">INDEX(Grunddata!$F$3:$F$49,MATCH(Odlingsplan!$B163,Grunddata!$C$3:$C$49,0),0)*(IF(Odlingsplan!$F163=0,(Odlingsplan!$D163/1000*Odlingsplan!$C163),Odlingsplan!$F163))</f>
        <v>#N/A</v>
      </c>
      <c r="M163" s="15" t="e" cm="1">
        <f t="array" ref="M163">INDEX(Grunddata!$G$3:$G$49,MATCH(Odlingsplan!$B163,Grunddata!$C$3:$C$49,0),0)*(IF(Odlingsplan!$F163=0,(Odlingsplan!$D163/1000*Odlingsplan!$C163),Odlingsplan!$F163))</f>
        <v>#N/A</v>
      </c>
      <c r="N163" s="15" t="e" cm="1">
        <f t="array" ref="N163">INDEX(Grunddata!$H$3:$H$49,MATCH(Odlingsplan!$B163,Grunddata!$C$3:$C$49,0),0)*(IF(Odlingsplan!$F163=0,(Odlingsplan!$D163/1000*Odlingsplan!$C163),Odlingsplan!$F163))</f>
        <v>#N/A</v>
      </c>
      <c r="O163" s="15" t="e" cm="1">
        <f t="array" ref="O163">INDEX(Grunddata!$I$3:$I$49,MATCH(Odlingsplan!$B163,Grunddata!$C$3:$C$49,0),0)*(IF(Odlingsplan!$F163=0,(Odlingsplan!$H163/1000*Odlingsplan!$C163),(Odlingsplan!H163/Odlingsplan!D163*Odlingsplan!F163)))</f>
        <v>#N/A</v>
      </c>
      <c r="P163" s="15" t="e" cm="1">
        <f t="array" ref="P163">INDEX(Grunddata!$J$3:$J$49,MATCH(Odlingsplan!$B163,Grunddata!$C$3:$C$49,0),0)*(IF(Odlingsplan!$F163=0,(Odlingsplan!$H163/1000*Odlingsplan!$C163),(Odlingsplan!H163/Odlingsplan!D163*Odlingsplan!F163)))</f>
        <v>#N/A</v>
      </c>
      <c r="Q163" s="15" t="e" cm="1">
        <f t="array" ref="Q163">INDEX(Grunddata!$K$3:$K$49,MATCH(Odlingsplan!$B163,Grunddata!$C$3:$C$49,0),0)*(IF(Odlingsplan!$F163=0,(Odlingsplan!$H163/1000*Odlingsplan!$C163),(Odlingsplan!H163/Odlingsplan!D163*Odlingsplan!F163)))</f>
        <v>#N/A</v>
      </c>
    </row>
    <row r="164" spans="1:17" x14ac:dyDescent="0.3">
      <c r="A164" t="e" cm="1">
        <f t="array" ref="A164">(INDEX(Kvävenedfall!C$5:C$296,MATCH(Odlingsplan!$B$7,Kvävenedfall!B$5:B$296,0),0))*Odlingsplan!C164/10</f>
        <v>#N/A</v>
      </c>
      <c r="B164" cm="1">
        <f t="array" ref="B164">(INDEX(Grunddata!$P$3:$P$87,MATCH(Odlingsplan!L164,Grunddata!$O$3:$O$87,0),0))*Odlingsplan!M164</f>
        <v>0</v>
      </c>
      <c r="C164" cm="1">
        <f t="array" ref="C164">(INDEX(Grunddata!$Q$3:$Q$87,MATCH(Odlingsplan!L164,Grunddata!$O$3:$O$87,0),0))*Odlingsplan!M164</f>
        <v>0</v>
      </c>
      <c r="D164" cm="1">
        <f t="array" ref="D164">(INDEX(Grunddata!$R$3:$R$87,MATCH(Odlingsplan!L164,Grunddata!$O$3:$O$87,0),0))*Odlingsplan!M164</f>
        <v>0</v>
      </c>
      <c r="E164" cm="1">
        <f t="array" ref="E164">(INDEX(Grunddata!$P$3:$P$87,MATCH(Odlingsplan!N164,Grunddata!$O$3:$O$87,0),0))*Odlingsplan!O164</f>
        <v>0</v>
      </c>
      <c r="F164" cm="1">
        <f t="array" ref="F164">(INDEX(Grunddata!$Q$3:$Q$87,MATCH(Odlingsplan!N164,Grunddata!$O$3:$O$87,0),0))*Odlingsplan!O164</f>
        <v>0</v>
      </c>
      <c r="G164" cm="1">
        <f t="array" ref="G164">(INDEX(Grunddata!$R$3:$R$87,MATCH(Odlingsplan!N164,Grunddata!$O$3:$O$87,0),0))*Odlingsplan!O164</f>
        <v>0</v>
      </c>
      <c r="H164" cm="1">
        <f t="array" ref="H164">(INDEX(Grunddata!$P$3:$P$87,MATCH(Odlingsplan!P164,Grunddata!$O$3:$O$87,0),0))*Odlingsplan!Q164</f>
        <v>0</v>
      </c>
      <c r="I164" cm="1">
        <f t="array" ref="I164">(INDEX(Grunddata!$Q$3:$Q$87,MATCH(Odlingsplan!P164,Grunddata!$O$3:$O$87,0),0))*Odlingsplan!Q164</f>
        <v>0</v>
      </c>
      <c r="J164" cm="1">
        <f t="array" ref="J164">(INDEX(Grunddata!$R$3:$R$87,MATCH(Odlingsplan!P164,Grunddata!$O$3:$O$87,0),0))*Odlingsplan!Q164</f>
        <v>0</v>
      </c>
      <c r="L164" s="15" t="e" cm="1">
        <f t="array" ref="L164">INDEX(Grunddata!$F$3:$F$49,MATCH(Odlingsplan!$B164,Grunddata!$C$3:$C$49,0),0)*(IF(Odlingsplan!$F164=0,(Odlingsplan!$D164/1000*Odlingsplan!$C164),Odlingsplan!$F164))</f>
        <v>#N/A</v>
      </c>
      <c r="M164" s="15" t="e" cm="1">
        <f t="array" ref="M164">INDEX(Grunddata!$G$3:$G$49,MATCH(Odlingsplan!$B164,Grunddata!$C$3:$C$49,0),0)*(IF(Odlingsplan!$F164=0,(Odlingsplan!$D164/1000*Odlingsplan!$C164),Odlingsplan!$F164))</f>
        <v>#N/A</v>
      </c>
      <c r="N164" s="15" t="e" cm="1">
        <f t="array" ref="N164">INDEX(Grunddata!$H$3:$H$49,MATCH(Odlingsplan!$B164,Grunddata!$C$3:$C$49,0),0)*(IF(Odlingsplan!$F164=0,(Odlingsplan!$D164/1000*Odlingsplan!$C164),Odlingsplan!$F164))</f>
        <v>#N/A</v>
      </c>
      <c r="O164" s="15" t="e" cm="1">
        <f t="array" ref="O164">INDEX(Grunddata!$I$3:$I$49,MATCH(Odlingsplan!$B164,Grunddata!$C$3:$C$49,0),0)*(IF(Odlingsplan!$F164=0,(Odlingsplan!$H164/1000*Odlingsplan!$C164),(Odlingsplan!H164/Odlingsplan!D164*Odlingsplan!F164)))</f>
        <v>#N/A</v>
      </c>
      <c r="P164" s="15" t="e" cm="1">
        <f t="array" ref="P164">INDEX(Grunddata!$J$3:$J$49,MATCH(Odlingsplan!$B164,Grunddata!$C$3:$C$49,0),0)*(IF(Odlingsplan!$F164=0,(Odlingsplan!$H164/1000*Odlingsplan!$C164),(Odlingsplan!H164/Odlingsplan!D164*Odlingsplan!F164)))</f>
        <v>#N/A</v>
      </c>
      <c r="Q164" s="15" t="e" cm="1">
        <f t="array" ref="Q164">INDEX(Grunddata!$K$3:$K$49,MATCH(Odlingsplan!$B164,Grunddata!$C$3:$C$49,0),0)*(IF(Odlingsplan!$F164=0,(Odlingsplan!$H164/1000*Odlingsplan!$C164),(Odlingsplan!H164/Odlingsplan!D164*Odlingsplan!F164)))</f>
        <v>#N/A</v>
      </c>
    </row>
    <row r="165" spans="1:17" x14ac:dyDescent="0.3">
      <c r="A165" t="e" cm="1">
        <f t="array" ref="A165">(INDEX(Kvävenedfall!C$5:C$296,MATCH(Odlingsplan!$B$7,Kvävenedfall!B$5:B$296,0),0))*Odlingsplan!C165/10</f>
        <v>#N/A</v>
      </c>
      <c r="B165" cm="1">
        <f t="array" ref="B165">(INDEX(Grunddata!$P$3:$P$87,MATCH(Odlingsplan!L165,Grunddata!$O$3:$O$87,0),0))*Odlingsplan!M165</f>
        <v>0</v>
      </c>
      <c r="C165" cm="1">
        <f t="array" ref="C165">(INDEX(Grunddata!$Q$3:$Q$87,MATCH(Odlingsplan!L165,Grunddata!$O$3:$O$87,0),0))*Odlingsplan!M165</f>
        <v>0</v>
      </c>
      <c r="D165" cm="1">
        <f t="array" ref="D165">(INDEX(Grunddata!$R$3:$R$87,MATCH(Odlingsplan!L165,Grunddata!$O$3:$O$87,0),0))*Odlingsplan!M165</f>
        <v>0</v>
      </c>
      <c r="E165" cm="1">
        <f t="array" ref="E165">(INDEX(Grunddata!$P$3:$P$87,MATCH(Odlingsplan!N165,Grunddata!$O$3:$O$87,0),0))*Odlingsplan!O165</f>
        <v>0</v>
      </c>
      <c r="F165" cm="1">
        <f t="array" ref="F165">(INDEX(Grunddata!$Q$3:$Q$87,MATCH(Odlingsplan!N165,Grunddata!$O$3:$O$87,0),0))*Odlingsplan!O165</f>
        <v>0</v>
      </c>
      <c r="G165" cm="1">
        <f t="array" ref="G165">(INDEX(Grunddata!$R$3:$R$87,MATCH(Odlingsplan!N165,Grunddata!$O$3:$O$87,0),0))*Odlingsplan!O165</f>
        <v>0</v>
      </c>
      <c r="H165" cm="1">
        <f t="array" ref="H165">(INDEX(Grunddata!$P$3:$P$87,MATCH(Odlingsplan!P165,Grunddata!$O$3:$O$87,0),0))*Odlingsplan!Q165</f>
        <v>0</v>
      </c>
      <c r="I165" cm="1">
        <f t="array" ref="I165">(INDEX(Grunddata!$Q$3:$Q$87,MATCH(Odlingsplan!P165,Grunddata!$O$3:$O$87,0),0))*Odlingsplan!Q165</f>
        <v>0</v>
      </c>
      <c r="J165" cm="1">
        <f t="array" ref="J165">(INDEX(Grunddata!$R$3:$R$87,MATCH(Odlingsplan!P165,Grunddata!$O$3:$O$87,0),0))*Odlingsplan!Q165</f>
        <v>0</v>
      </c>
      <c r="L165" s="15" t="e" cm="1">
        <f t="array" ref="L165">INDEX(Grunddata!$F$3:$F$49,MATCH(Odlingsplan!$B165,Grunddata!$C$3:$C$49,0),0)*(IF(Odlingsplan!$F165=0,(Odlingsplan!$D165/1000*Odlingsplan!$C165),Odlingsplan!$F165))</f>
        <v>#N/A</v>
      </c>
      <c r="M165" s="15" t="e" cm="1">
        <f t="array" ref="M165">INDEX(Grunddata!$G$3:$G$49,MATCH(Odlingsplan!$B165,Grunddata!$C$3:$C$49,0),0)*(IF(Odlingsplan!$F165=0,(Odlingsplan!$D165/1000*Odlingsplan!$C165),Odlingsplan!$F165))</f>
        <v>#N/A</v>
      </c>
      <c r="N165" s="15" t="e" cm="1">
        <f t="array" ref="N165">INDEX(Grunddata!$H$3:$H$49,MATCH(Odlingsplan!$B165,Grunddata!$C$3:$C$49,0),0)*(IF(Odlingsplan!$F165=0,(Odlingsplan!$D165/1000*Odlingsplan!$C165),Odlingsplan!$F165))</f>
        <v>#N/A</v>
      </c>
      <c r="O165" s="15" t="e" cm="1">
        <f t="array" ref="O165">INDEX(Grunddata!$I$3:$I$49,MATCH(Odlingsplan!$B165,Grunddata!$C$3:$C$49,0),0)*(IF(Odlingsplan!$F165=0,(Odlingsplan!$H165/1000*Odlingsplan!$C165),(Odlingsplan!H165/Odlingsplan!D165*Odlingsplan!F165)))</f>
        <v>#N/A</v>
      </c>
      <c r="P165" s="15" t="e" cm="1">
        <f t="array" ref="P165">INDEX(Grunddata!$J$3:$J$49,MATCH(Odlingsplan!$B165,Grunddata!$C$3:$C$49,0),0)*(IF(Odlingsplan!$F165=0,(Odlingsplan!$H165/1000*Odlingsplan!$C165),(Odlingsplan!H165/Odlingsplan!D165*Odlingsplan!F165)))</f>
        <v>#N/A</v>
      </c>
      <c r="Q165" s="15" t="e" cm="1">
        <f t="array" ref="Q165">INDEX(Grunddata!$K$3:$K$49,MATCH(Odlingsplan!$B165,Grunddata!$C$3:$C$49,0),0)*(IF(Odlingsplan!$F165=0,(Odlingsplan!$H165/1000*Odlingsplan!$C165),(Odlingsplan!H165/Odlingsplan!D165*Odlingsplan!F165)))</f>
        <v>#N/A</v>
      </c>
    </row>
    <row r="166" spans="1:17" x14ac:dyDescent="0.3">
      <c r="A166" t="e" cm="1">
        <f t="array" ref="A166">(INDEX(Kvävenedfall!C$5:C$296,MATCH(Odlingsplan!$B$7,Kvävenedfall!B$5:B$296,0),0))*Odlingsplan!C166/10</f>
        <v>#N/A</v>
      </c>
      <c r="B166" cm="1">
        <f t="array" ref="B166">(INDEX(Grunddata!$P$3:$P$87,MATCH(Odlingsplan!L166,Grunddata!$O$3:$O$87,0),0))*Odlingsplan!M166</f>
        <v>0</v>
      </c>
      <c r="C166" cm="1">
        <f t="array" ref="C166">(INDEX(Grunddata!$Q$3:$Q$87,MATCH(Odlingsplan!L166,Grunddata!$O$3:$O$87,0),0))*Odlingsplan!M166</f>
        <v>0</v>
      </c>
      <c r="D166" cm="1">
        <f t="array" ref="D166">(INDEX(Grunddata!$R$3:$R$87,MATCH(Odlingsplan!L166,Grunddata!$O$3:$O$87,0),0))*Odlingsplan!M166</f>
        <v>0</v>
      </c>
      <c r="E166" cm="1">
        <f t="array" ref="E166">(INDEX(Grunddata!$P$3:$P$87,MATCH(Odlingsplan!N166,Grunddata!$O$3:$O$87,0),0))*Odlingsplan!O166</f>
        <v>0</v>
      </c>
      <c r="F166" cm="1">
        <f t="array" ref="F166">(INDEX(Grunddata!$Q$3:$Q$87,MATCH(Odlingsplan!N166,Grunddata!$O$3:$O$87,0),0))*Odlingsplan!O166</f>
        <v>0</v>
      </c>
      <c r="G166" cm="1">
        <f t="array" ref="G166">(INDEX(Grunddata!$R$3:$R$87,MATCH(Odlingsplan!N166,Grunddata!$O$3:$O$87,0),0))*Odlingsplan!O166</f>
        <v>0</v>
      </c>
      <c r="H166" cm="1">
        <f t="array" ref="H166">(INDEX(Grunddata!$P$3:$P$87,MATCH(Odlingsplan!P166,Grunddata!$O$3:$O$87,0),0))*Odlingsplan!Q166</f>
        <v>0</v>
      </c>
      <c r="I166" cm="1">
        <f t="array" ref="I166">(INDEX(Grunddata!$Q$3:$Q$87,MATCH(Odlingsplan!P166,Grunddata!$O$3:$O$87,0),0))*Odlingsplan!Q166</f>
        <v>0</v>
      </c>
      <c r="J166" cm="1">
        <f t="array" ref="J166">(INDEX(Grunddata!$R$3:$R$87,MATCH(Odlingsplan!P166,Grunddata!$O$3:$O$87,0),0))*Odlingsplan!Q166</f>
        <v>0</v>
      </c>
      <c r="L166" s="15" t="e" cm="1">
        <f t="array" ref="L166">INDEX(Grunddata!$F$3:$F$49,MATCH(Odlingsplan!$B166,Grunddata!$C$3:$C$49,0),0)*(IF(Odlingsplan!$F166=0,(Odlingsplan!$D166/1000*Odlingsplan!$C166),Odlingsplan!$F166))</f>
        <v>#N/A</v>
      </c>
      <c r="M166" s="15" t="e" cm="1">
        <f t="array" ref="M166">INDEX(Grunddata!$G$3:$G$49,MATCH(Odlingsplan!$B166,Grunddata!$C$3:$C$49,0),0)*(IF(Odlingsplan!$F166=0,(Odlingsplan!$D166/1000*Odlingsplan!$C166),Odlingsplan!$F166))</f>
        <v>#N/A</v>
      </c>
      <c r="N166" s="15" t="e" cm="1">
        <f t="array" ref="N166">INDEX(Grunddata!$H$3:$H$49,MATCH(Odlingsplan!$B166,Grunddata!$C$3:$C$49,0),0)*(IF(Odlingsplan!$F166=0,(Odlingsplan!$D166/1000*Odlingsplan!$C166),Odlingsplan!$F166))</f>
        <v>#N/A</v>
      </c>
      <c r="O166" s="15" t="e" cm="1">
        <f t="array" ref="O166">INDEX(Grunddata!$I$3:$I$49,MATCH(Odlingsplan!$B166,Grunddata!$C$3:$C$49,0),0)*(IF(Odlingsplan!$F166=0,(Odlingsplan!$H166/1000*Odlingsplan!$C166),(Odlingsplan!H166/Odlingsplan!D166*Odlingsplan!F166)))</f>
        <v>#N/A</v>
      </c>
      <c r="P166" s="15" t="e" cm="1">
        <f t="array" ref="P166">INDEX(Grunddata!$J$3:$J$49,MATCH(Odlingsplan!$B166,Grunddata!$C$3:$C$49,0),0)*(IF(Odlingsplan!$F166=0,(Odlingsplan!$H166/1000*Odlingsplan!$C166),(Odlingsplan!H166/Odlingsplan!D166*Odlingsplan!F166)))</f>
        <v>#N/A</v>
      </c>
      <c r="Q166" s="15" t="e" cm="1">
        <f t="array" ref="Q166">INDEX(Grunddata!$K$3:$K$49,MATCH(Odlingsplan!$B166,Grunddata!$C$3:$C$49,0),0)*(IF(Odlingsplan!$F166=0,(Odlingsplan!$H166/1000*Odlingsplan!$C166),(Odlingsplan!H166/Odlingsplan!D166*Odlingsplan!F166)))</f>
        <v>#N/A</v>
      </c>
    </row>
    <row r="167" spans="1:17" x14ac:dyDescent="0.3">
      <c r="A167" t="e" cm="1">
        <f t="array" ref="A167">(INDEX(Kvävenedfall!C$5:C$296,MATCH(Odlingsplan!$B$7,Kvävenedfall!B$5:B$296,0),0))*Odlingsplan!C167/10</f>
        <v>#N/A</v>
      </c>
      <c r="B167" cm="1">
        <f t="array" ref="B167">(INDEX(Grunddata!$P$3:$P$87,MATCH(Odlingsplan!L167,Grunddata!$O$3:$O$87,0),0))*Odlingsplan!M167</f>
        <v>0</v>
      </c>
      <c r="C167" cm="1">
        <f t="array" ref="C167">(INDEX(Grunddata!$Q$3:$Q$87,MATCH(Odlingsplan!L167,Grunddata!$O$3:$O$87,0),0))*Odlingsplan!M167</f>
        <v>0</v>
      </c>
      <c r="D167" cm="1">
        <f t="array" ref="D167">(INDEX(Grunddata!$R$3:$R$87,MATCH(Odlingsplan!L167,Grunddata!$O$3:$O$87,0),0))*Odlingsplan!M167</f>
        <v>0</v>
      </c>
      <c r="E167" cm="1">
        <f t="array" ref="E167">(INDEX(Grunddata!$P$3:$P$87,MATCH(Odlingsplan!N167,Grunddata!$O$3:$O$87,0),0))*Odlingsplan!O167</f>
        <v>0</v>
      </c>
      <c r="F167" cm="1">
        <f t="array" ref="F167">(INDEX(Grunddata!$Q$3:$Q$87,MATCH(Odlingsplan!N167,Grunddata!$O$3:$O$87,0),0))*Odlingsplan!O167</f>
        <v>0</v>
      </c>
      <c r="G167" cm="1">
        <f t="array" ref="G167">(INDEX(Grunddata!$R$3:$R$87,MATCH(Odlingsplan!N167,Grunddata!$O$3:$O$87,0),0))*Odlingsplan!O167</f>
        <v>0</v>
      </c>
      <c r="H167" cm="1">
        <f t="array" ref="H167">(INDEX(Grunddata!$P$3:$P$87,MATCH(Odlingsplan!P167,Grunddata!$O$3:$O$87,0),0))*Odlingsplan!Q167</f>
        <v>0</v>
      </c>
      <c r="I167" cm="1">
        <f t="array" ref="I167">(INDEX(Grunddata!$Q$3:$Q$87,MATCH(Odlingsplan!P167,Grunddata!$O$3:$O$87,0),0))*Odlingsplan!Q167</f>
        <v>0</v>
      </c>
      <c r="J167" cm="1">
        <f t="array" ref="J167">(INDEX(Grunddata!$R$3:$R$87,MATCH(Odlingsplan!P167,Grunddata!$O$3:$O$87,0),0))*Odlingsplan!Q167</f>
        <v>0</v>
      </c>
      <c r="L167" s="15" t="e" cm="1">
        <f t="array" ref="L167">INDEX(Grunddata!$F$3:$F$49,MATCH(Odlingsplan!$B167,Grunddata!$C$3:$C$49,0),0)*(IF(Odlingsplan!$F167=0,(Odlingsplan!$D167/1000*Odlingsplan!$C167),Odlingsplan!$F167))</f>
        <v>#N/A</v>
      </c>
      <c r="M167" s="15" t="e" cm="1">
        <f t="array" ref="M167">INDEX(Grunddata!$G$3:$G$49,MATCH(Odlingsplan!$B167,Grunddata!$C$3:$C$49,0),0)*(IF(Odlingsplan!$F167=0,(Odlingsplan!$D167/1000*Odlingsplan!$C167),Odlingsplan!$F167))</f>
        <v>#N/A</v>
      </c>
      <c r="N167" s="15" t="e" cm="1">
        <f t="array" ref="N167">INDEX(Grunddata!$H$3:$H$49,MATCH(Odlingsplan!$B167,Grunddata!$C$3:$C$49,0),0)*(IF(Odlingsplan!$F167=0,(Odlingsplan!$D167/1000*Odlingsplan!$C167),Odlingsplan!$F167))</f>
        <v>#N/A</v>
      </c>
      <c r="O167" s="15" t="e" cm="1">
        <f t="array" ref="O167">INDEX(Grunddata!$I$3:$I$49,MATCH(Odlingsplan!$B167,Grunddata!$C$3:$C$49,0),0)*(IF(Odlingsplan!$F167=0,(Odlingsplan!$H167/1000*Odlingsplan!$C167),(Odlingsplan!H167/Odlingsplan!D167*Odlingsplan!F167)))</f>
        <v>#N/A</v>
      </c>
      <c r="P167" s="15" t="e" cm="1">
        <f t="array" ref="P167">INDEX(Grunddata!$J$3:$J$49,MATCH(Odlingsplan!$B167,Grunddata!$C$3:$C$49,0),0)*(IF(Odlingsplan!$F167=0,(Odlingsplan!$H167/1000*Odlingsplan!$C167),(Odlingsplan!H167/Odlingsplan!D167*Odlingsplan!F167)))</f>
        <v>#N/A</v>
      </c>
      <c r="Q167" s="15" t="e" cm="1">
        <f t="array" ref="Q167">INDEX(Grunddata!$K$3:$K$49,MATCH(Odlingsplan!$B167,Grunddata!$C$3:$C$49,0),0)*(IF(Odlingsplan!$F167=0,(Odlingsplan!$H167/1000*Odlingsplan!$C167),(Odlingsplan!H167/Odlingsplan!D167*Odlingsplan!F167)))</f>
        <v>#N/A</v>
      </c>
    </row>
    <row r="168" spans="1:17" x14ac:dyDescent="0.3">
      <c r="A168" t="e" cm="1">
        <f t="array" ref="A168">(INDEX(Kvävenedfall!C$5:C$296,MATCH(Odlingsplan!$B$7,Kvävenedfall!B$5:B$296,0),0))*Odlingsplan!C168/10</f>
        <v>#N/A</v>
      </c>
      <c r="B168" cm="1">
        <f t="array" ref="B168">(INDEX(Grunddata!$P$3:$P$87,MATCH(Odlingsplan!L168,Grunddata!$O$3:$O$87,0),0))*Odlingsplan!M168</f>
        <v>0</v>
      </c>
      <c r="C168" cm="1">
        <f t="array" ref="C168">(INDEX(Grunddata!$Q$3:$Q$87,MATCH(Odlingsplan!L168,Grunddata!$O$3:$O$87,0),0))*Odlingsplan!M168</f>
        <v>0</v>
      </c>
      <c r="D168" cm="1">
        <f t="array" ref="D168">(INDEX(Grunddata!$R$3:$R$87,MATCH(Odlingsplan!L168,Grunddata!$O$3:$O$87,0),0))*Odlingsplan!M168</f>
        <v>0</v>
      </c>
      <c r="E168" cm="1">
        <f t="array" ref="E168">(INDEX(Grunddata!$P$3:$P$87,MATCH(Odlingsplan!N168,Grunddata!$O$3:$O$87,0),0))*Odlingsplan!O168</f>
        <v>0</v>
      </c>
      <c r="F168" cm="1">
        <f t="array" ref="F168">(INDEX(Grunddata!$Q$3:$Q$87,MATCH(Odlingsplan!N168,Grunddata!$O$3:$O$87,0),0))*Odlingsplan!O168</f>
        <v>0</v>
      </c>
      <c r="G168" cm="1">
        <f t="array" ref="G168">(INDEX(Grunddata!$R$3:$R$87,MATCH(Odlingsplan!N168,Grunddata!$O$3:$O$87,0),0))*Odlingsplan!O168</f>
        <v>0</v>
      </c>
      <c r="H168" cm="1">
        <f t="array" ref="H168">(INDEX(Grunddata!$P$3:$P$87,MATCH(Odlingsplan!P168,Grunddata!$O$3:$O$87,0),0))*Odlingsplan!Q168</f>
        <v>0</v>
      </c>
      <c r="I168" cm="1">
        <f t="array" ref="I168">(INDEX(Grunddata!$Q$3:$Q$87,MATCH(Odlingsplan!P168,Grunddata!$O$3:$O$87,0),0))*Odlingsplan!Q168</f>
        <v>0</v>
      </c>
      <c r="J168" cm="1">
        <f t="array" ref="J168">(INDEX(Grunddata!$R$3:$R$87,MATCH(Odlingsplan!P168,Grunddata!$O$3:$O$87,0),0))*Odlingsplan!Q168</f>
        <v>0</v>
      </c>
      <c r="L168" s="15" t="e" cm="1">
        <f t="array" ref="L168">INDEX(Grunddata!$F$3:$F$49,MATCH(Odlingsplan!$B168,Grunddata!$C$3:$C$49,0),0)*(IF(Odlingsplan!$F168=0,(Odlingsplan!$D168/1000*Odlingsplan!$C168),Odlingsplan!$F168))</f>
        <v>#N/A</v>
      </c>
      <c r="M168" s="15" t="e" cm="1">
        <f t="array" ref="M168">INDEX(Grunddata!$G$3:$G$49,MATCH(Odlingsplan!$B168,Grunddata!$C$3:$C$49,0),0)*(IF(Odlingsplan!$F168=0,(Odlingsplan!$D168/1000*Odlingsplan!$C168),Odlingsplan!$F168))</f>
        <v>#N/A</v>
      </c>
      <c r="N168" s="15" t="e" cm="1">
        <f t="array" ref="N168">INDEX(Grunddata!$H$3:$H$49,MATCH(Odlingsplan!$B168,Grunddata!$C$3:$C$49,0),0)*(IF(Odlingsplan!$F168=0,(Odlingsplan!$D168/1000*Odlingsplan!$C168),Odlingsplan!$F168))</f>
        <v>#N/A</v>
      </c>
      <c r="O168" s="15" t="e" cm="1">
        <f t="array" ref="O168">INDEX(Grunddata!$I$3:$I$49,MATCH(Odlingsplan!$B168,Grunddata!$C$3:$C$49,0),0)*(IF(Odlingsplan!$F168=0,(Odlingsplan!$H168/1000*Odlingsplan!$C168),(Odlingsplan!H168/Odlingsplan!D168*Odlingsplan!F168)))</f>
        <v>#N/A</v>
      </c>
      <c r="P168" s="15" t="e" cm="1">
        <f t="array" ref="P168">INDEX(Grunddata!$J$3:$J$49,MATCH(Odlingsplan!$B168,Grunddata!$C$3:$C$49,0),0)*(IF(Odlingsplan!$F168=0,(Odlingsplan!$H168/1000*Odlingsplan!$C168),(Odlingsplan!H168/Odlingsplan!D168*Odlingsplan!F168)))</f>
        <v>#N/A</v>
      </c>
      <c r="Q168" s="15" t="e" cm="1">
        <f t="array" ref="Q168">INDEX(Grunddata!$K$3:$K$49,MATCH(Odlingsplan!$B168,Grunddata!$C$3:$C$49,0),0)*(IF(Odlingsplan!$F168=0,(Odlingsplan!$H168/1000*Odlingsplan!$C168),(Odlingsplan!H168/Odlingsplan!D168*Odlingsplan!F168)))</f>
        <v>#N/A</v>
      </c>
    </row>
    <row r="169" spans="1:17" x14ac:dyDescent="0.3">
      <c r="A169" t="e" cm="1">
        <f t="array" ref="A169">(INDEX(Kvävenedfall!C$5:C$296,MATCH(Odlingsplan!$B$7,Kvävenedfall!B$5:B$296,0),0))*Odlingsplan!C169/10</f>
        <v>#N/A</v>
      </c>
      <c r="B169" cm="1">
        <f t="array" ref="B169">(INDEX(Grunddata!$P$3:$P$87,MATCH(Odlingsplan!L169,Grunddata!$O$3:$O$87,0),0))*Odlingsplan!M169</f>
        <v>0</v>
      </c>
      <c r="C169" cm="1">
        <f t="array" ref="C169">(INDEX(Grunddata!$Q$3:$Q$87,MATCH(Odlingsplan!L169,Grunddata!$O$3:$O$87,0),0))*Odlingsplan!M169</f>
        <v>0</v>
      </c>
      <c r="D169" cm="1">
        <f t="array" ref="D169">(INDEX(Grunddata!$R$3:$R$87,MATCH(Odlingsplan!L169,Grunddata!$O$3:$O$87,0),0))*Odlingsplan!M169</f>
        <v>0</v>
      </c>
      <c r="E169" cm="1">
        <f t="array" ref="E169">(INDEX(Grunddata!$P$3:$P$87,MATCH(Odlingsplan!N169,Grunddata!$O$3:$O$87,0),0))*Odlingsplan!O169</f>
        <v>0</v>
      </c>
      <c r="F169" cm="1">
        <f t="array" ref="F169">(INDEX(Grunddata!$Q$3:$Q$87,MATCH(Odlingsplan!N169,Grunddata!$O$3:$O$87,0),0))*Odlingsplan!O169</f>
        <v>0</v>
      </c>
      <c r="G169" cm="1">
        <f t="array" ref="G169">(INDEX(Grunddata!$R$3:$R$87,MATCH(Odlingsplan!N169,Grunddata!$O$3:$O$87,0),0))*Odlingsplan!O169</f>
        <v>0</v>
      </c>
      <c r="H169" cm="1">
        <f t="array" ref="H169">(INDEX(Grunddata!$P$3:$P$87,MATCH(Odlingsplan!P169,Grunddata!$O$3:$O$87,0),0))*Odlingsplan!Q169</f>
        <v>0</v>
      </c>
      <c r="I169" cm="1">
        <f t="array" ref="I169">(INDEX(Grunddata!$Q$3:$Q$87,MATCH(Odlingsplan!P169,Grunddata!$O$3:$O$87,0),0))*Odlingsplan!Q169</f>
        <v>0</v>
      </c>
      <c r="J169" cm="1">
        <f t="array" ref="J169">(INDEX(Grunddata!$R$3:$R$87,MATCH(Odlingsplan!P169,Grunddata!$O$3:$O$87,0),0))*Odlingsplan!Q169</f>
        <v>0</v>
      </c>
      <c r="L169" s="15" t="e" cm="1">
        <f t="array" ref="L169">INDEX(Grunddata!$F$3:$F$49,MATCH(Odlingsplan!$B169,Grunddata!$C$3:$C$49,0),0)*(IF(Odlingsplan!$F169=0,(Odlingsplan!$D169/1000*Odlingsplan!$C169),Odlingsplan!$F169))</f>
        <v>#N/A</v>
      </c>
      <c r="M169" s="15" t="e" cm="1">
        <f t="array" ref="M169">INDEX(Grunddata!$G$3:$G$49,MATCH(Odlingsplan!$B169,Grunddata!$C$3:$C$49,0),0)*(IF(Odlingsplan!$F169=0,(Odlingsplan!$D169/1000*Odlingsplan!$C169),Odlingsplan!$F169))</f>
        <v>#N/A</v>
      </c>
      <c r="N169" s="15" t="e" cm="1">
        <f t="array" ref="N169">INDEX(Grunddata!$H$3:$H$49,MATCH(Odlingsplan!$B169,Grunddata!$C$3:$C$49,0),0)*(IF(Odlingsplan!$F169=0,(Odlingsplan!$D169/1000*Odlingsplan!$C169),Odlingsplan!$F169))</f>
        <v>#N/A</v>
      </c>
      <c r="O169" s="15" t="e" cm="1">
        <f t="array" ref="O169">INDEX(Grunddata!$I$3:$I$49,MATCH(Odlingsplan!$B169,Grunddata!$C$3:$C$49,0),0)*(IF(Odlingsplan!$F169=0,(Odlingsplan!$H169/1000*Odlingsplan!$C169),(Odlingsplan!H169/Odlingsplan!D169*Odlingsplan!F169)))</f>
        <v>#N/A</v>
      </c>
      <c r="P169" s="15" t="e" cm="1">
        <f t="array" ref="P169">INDEX(Grunddata!$J$3:$J$49,MATCH(Odlingsplan!$B169,Grunddata!$C$3:$C$49,0),0)*(IF(Odlingsplan!$F169=0,(Odlingsplan!$H169/1000*Odlingsplan!$C169),(Odlingsplan!H169/Odlingsplan!D169*Odlingsplan!F169)))</f>
        <v>#N/A</v>
      </c>
      <c r="Q169" s="15" t="e" cm="1">
        <f t="array" ref="Q169">INDEX(Grunddata!$K$3:$K$49,MATCH(Odlingsplan!$B169,Grunddata!$C$3:$C$49,0),0)*(IF(Odlingsplan!$F169=0,(Odlingsplan!$H169/1000*Odlingsplan!$C169),(Odlingsplan!H169/Odlingsplan!D169*Odlingsplan!F169)))</f>
        <v>#N/A</v>
      </c>
    </row>
    <row r="170" spans="1:17" x14ac:dyDescent="0.3">
      <c r="A170" t="e" cm="1">
        <f t="array" ref="A170">(INDEX(Kvävenedfall!C$5:C$296,MATCH(Odlingsplan!$B$7,Kvävenedfall!B$5:B$296,0),0))*Odlingsplan!C170/10</f>
        <v>#N/A</v>
      </c>
      <c r="B170" cm="1">
        <f t="array" ref="B170">(INDEX(Grunddata!$P$3:$P$87,MATCH(Odlingsplan!L170,Grunddata!$O$3:$O$87,0),0))*Odlingsplan!M170</f>
        <v>0</v>
      </c>
      <c r="C170" cm="1">
        <f t="array" ref="C170">(INDEX(Grunddata!$Q$3:$Q$87,MATCH(Odlingsplan!L170,Grunddata!$O$3:$O$87,0),0))*Odlingsplan!M170</f>
        <v>0</v>
      </c>
      <c r="D170" cm="1">
        <f t="array" ref="D170">(INDEX(Grunddata!$R$3:$R$87,MATCH(Odlingsplan!L170,Grunddata!$O$3:$O$87,0),0))*Odlingsplan!M170</f>
        <v>0</v>
      </c>
      <c r="E170" cm="1">
        <f t="array" ref="E170">(INDEX(Grunddata!$P$3:$P$87,MATCH(Odlingsplan!N170,Grunddata!$O$3:$O$87,0),0))*Odlingsplan!O170</f>
        <v>0</v>
      </c>
      <c r="F170" cm="1">
        <f t="array" ref="F170">(INDEX(Grunddata!$Q$3:$Q$87,MATCH(Odlingsplan!N170,Grunddata!$O$3:$O$87,0),0))*Odlingsplan!O170</f>
        <v>0</v>
      </c>
      <c r="G170" cm="1">
        <f t="array" ref="G170">(INDEX(Grunddata!$R$3:$R$87,MATCH(Odlingsplan!N170,Grunddata!$O$3:$O$87,0),0))*Odlingsplan!O170</f>
        <v>0</v>
      </c>
      <c r="H170" cm="1">
        <f t="array" ref="H170">(INDEX(Grunddata!$P$3:$P$87,MATCH(Odlingsplan!P170,Grunddata!$O$3:$O$87,0),0))*Odlingsplan!Q170</f>
        <v>0</v>
      </c>
      <c r="I170" cm="1">
        <f t="array" ref="I170">(INDEX(Grunddata!$Q$3:$Q$87,MATCH(Odlingsplan!P170,Grunddata!$O$3:$O$87,0),0))*Odlingsplan!Q170</f>
        <v>0</v>
      </c>
      <c r="J170" cm="1">
        <f t="array" ref="J170">(INDEX(Grunddata!$R$3:$R$87,MATCH(Odlingsplan!P170,Grunddata!$O$3:$O$87,0),0))*Odlingsplan!Q170</f>
        <v>0</v>
      </c>
      <c r="L170" s="15" t="e" cm="1">
        <f t="array" ref="L170">INDEX(Grunddata!$F$3:$F$49,MATCH(Odlingsplan!$B170,Grunddata!$C$3:$C$49,0),0)*(IF(Odlingsplan!$F170=0,(Odlingsplan!$D170/1000*Odlingsplan!$C170),Odlingsplan!$F170))</f>
        <v>#N/A</v>
      </c>
      <c r="M170" s="15" t="e" cm="1">
        <f t="array" ref="M170">INDEX(Grunddata!$G$3:$G$49,MATCH(Odlingsplan!$B170,Grunddata!$C$3:$C$49,0),0)*(IF(Odlingsplan!$F170=0,(Odlingsplan!$D170/1000*Odlingsplan!$C170),Odlingsplan!$F170))</f>
        <v>#N/A</v>
      </c>
      <c r="N170" s="15" t="e" cm="1">
        <f t="array" ref="N170">INDEX(Grunddata!$H$3:$H$49,MATCH(Odlingsplan!$B170,Grunddata!$C$3:$C$49,0),0)*(IF(Odlingsplan!$F170=0,(Odlingsplan!$D170/1000*Odlingsplan!$C170),Odlingsplan!$F170))</f>
        <v>#N/A</v>
      </c>
      <c r="O170" s="15" t="e" cm="1">
        <f t="array" ref="O170">INDEX(Grunddata!$I$3:$I$49,MATCH(Odlingsplan!$B170,Grunddata!$C$3:$C$49,0),0)*(IF(Odlingsplan!$F170=0,(Odlingsplan!$H170/1000*Odlingsplan!$C170),(Odlingsplan!H170/Odlingsplan!D170*Odlingsplan!F170)))</f>
        <v>#N/A</v>
      </c>
      <c r="P170" s="15" t="e" cm="1">
        <f t="array" ref="P170">INDEX(Grunddata!$J$3:$J$49,MATCH(Odlingsplan!$B170,Grunddata!$C$3:$C$49,0),0)*(IF(Odlingsplan!$F170=0,(Odlingsplan!$H170/1000*Odlingsplan!$C170),(Odlingsplan!H170/Odlingsplan!D170*Odlingsplan!F170)))</f>
        <v>#N/A</v>
      </c>
      <c r="Q170" s="15" t="e" cm="1">
        <f t="array" ref="Q170">INDEX(Grunddata!$K$3:$K$49,MATCH(Odlingsplan!$B170,Grunddata!$C$3:$C$49,0),0)*(IF(Odlingsplan!$F170=0,(Odlingsplan!$H170/1000*Odlingsplan!$C170),(Odlingsplan!H170/Odlingsplan!D170*Odlingsplan!F170)))</f>
        <v>#N/A</v>
      </c>
    </row>
    <row r="171" spans="1:17" x14ac:dyDescent="0.3">
      <c r="A171" t="e" cm="1">
        <f t="array" ref="A171">(INDEX(Kvävenedfall!C$5:C$296,MATCH(Odlingsplan!$B$7,Kvävenedfall!B$5:B$296,0),0))*Odlingsplan!C171/10</f>
        <v>#N/A</v>
      </c>
      <c r="B171" cm="1">
        <f t="array" ref="B171">(INDEX(Grunddata!$P$3:$P$87,MATCH(Odlingsplan!L171,Grunddata!$O$3:$O$87,0),0))*Odlingsplan!M171</f>
        <v>0</v>
      </c>
      <c r="C171" cm="1">
        <f t="array" ref="C171">(INDEX(Grunddata!$Q$3:$Q$87,MATCH(Odlingsplan!L171,Grunddata!$O$3:$O$87,0),0))*Odlingsplan!M171</f>
        <v>0</v>
      </c>
      <c r="D171" cm="1">
        <f t="array" ref="D171">(INDEX(Grunddata!$R$3:$R$87,MATCH(Odlingsplan!L171,Grunddata!$O$3:$O$87,0),0))*Odlingsplan!M171</f>
        <v>0</v>
      </c>
      <c r="E171" cm="1">
        <f t="array" ref="E171">(INDEX(Grunddata!$P$3:$P$87,MATCH(Odlingsplan!N171,Grunddata!$O$3:$O$87,0),0))*Odlingsplan!O171</f>
        <v>0</v>
      </c>
      <c r="F171" cm="1">
        <f t="array" ref="F171">(INDEX(Grunddata!$Q$3:$Q$87,MATCH(Odlingsplan!N171,Grunddata!$O$3:$O$87,0),0))*Odlingsplan!O171</f>
        <v>0</v>
      </c>
      <c r="G171" cm="1">
        <f t="array" ref="G171">(INDEX(Grunddata!$R$3:$R$87,MATCH(Odlingsplan!N171,Grunddata!$O$3:$O$87,0),0))*Odlingsplan!O171</f>
        <v>0</v>
      </c>
      <c r="H171" cm="1">
        <f t="array" ref="H171">(INDEX(Grunddata!$P$3:$P$87,MATCH(Odlingsplan!P171,Grunddata!$O$3:$O$87,0),0))*Odlingsplan!Q171</f>
        <v>0</v>
      </c>
      <c r="I171" cm="1">
        <f t="array" ref="I171">(INDEX(Grunddata!$Q$3:$Q$87,MATCH(Odlingsplan!P171,Grunddata!$O$3:$O$87,0),0))*Odlingsplan!Q171</f>
        <v>0</v>
      </c>
      <c r="J171" cm="1">
        <f t="array" ref="J171">(INDEX(Grunddata!$R$3:$R$87,MATCH(Odlingsplan!P171,Grunddata!$O$3:$O$87,0),0))*Odlingsplan!Q171</f>
        <v>0</v>
      </c>
      <c r="L171" s="15" t="e" cm="1">
        <f t="array" ref="L171">INDEX(Grunddata!$F$3:$F$49,MATCH(Odlingsplan!$B171,Grunddata!$C$3:$C$49,0),0)*(IF(Odlingsplan!$F171=0,(Odlingsplan!$D171/1000*Odlingsplan!$C171),Odlingsplan!$F171))</f>
        <v>#N/A</v>
      </c>
      <c r="M171" s="15" t="e" cm="1">
        <f t="array" ref="M171">INDEX(Grunddata!$G$3:$G$49,MATCH(Odlingsplan!$B171,Grunddata!$C$3:$C$49,0),0)*(IF(Odlingsplan!$F171=0,(Odlingsplan!$D171/1000*Odlingsplan!$C171),Odlingsplan!$F171))</f>
        <v>#N/A</v>
      </c>
      <c r="N171" s="15" t="e" cm="1">
        <f t="array" ref="N171">INDEX(Grunddata!$H$3:$H$49,MATCH(Odlingsplan!$B171,Grunddata!$C$3:$C$49,0),0)*(IF(Odlingsplan!$F171=0,(Odlingsplan!$D171/1000*Odlingsplan!$C171),Odlingsplan!$F171))</f>
        <v>#N/A</v>
      </c>
      <c r="O171" s="15" t="e" cm="1">
        <f t="array" ref="O171">INDEX(Grunddata!$I$3:$I$49,MATCH(Odlingsplan!$B171,Grunddata!$C$3:$C$49,0),0)*(IF(Odlingsplan!$F171=0,(Odlingsplan!$H171/1000*Odlingsplan!$C171),(Odlingsplan!H171/Odlingsplan!D171*Odlingsplan!F171)))</f>
        <v>#N/A</v>
      </c>
      <c r="P171" s="15" t="e" cm="1">
        <f t="array" ref="P171">INDEX(Grunddata!$J$3:$J$49,MATCH(Odlingsplan!$B171,Grunddata!$C$3:$C$49,0),0)*(IF(Odlingsplan!$F171=0,(Odlingsplan!$H171/1000*Odlingsplan!$C171),(Odlingsplan!H171/Odlingsplan!D171*Odlingsplan!F171)))</f>
        <v>#N/A</v>
      </c>
      <c r="Q171" s="15" t="e" cm="1">
        <f t="array" ref="Q171">INDEX(Grunddata!$K$3:$K$49,MATCH(Odlingsplan!$B171,Grunddata!$C$3:$C$49,0),0)*(IF(Odlingsplan!$F171=0,(Odlingsplan!$H171/1000*Odlingsplan!$C171),(Odlingsplan!H171/Odlingsplan!D171*Odlingsplan!F171)))</f>
        <v>#N/A</v>
      </c>
    </row>
    <row r="172" spans="1:17" x14ac:dyDescent="0.3">
      <c r="A172" t="e" cm="1">
        <f t="array" ref="A172">(INDEX(Kvävenedfall!C$5:C$296,MATCH(Odlingsplan!$B$7,Kvävenedfall!B$5:B$296,0),0))*Odlingsplan!C172/10</f>
        <v>#N/A</v>
      </c>
      <c r="B172" cm="1">
        <f t="array" ref="B172">(INDEX(Grunddata!$P$3:$P$87,MATCH(Odlingsplan!L172,Grunddata!$O$3:$O$87,0),0))*Odlingsplan!M172</f>
        <v>0</v>
      </c>
      <c r="C172" cm="1">
        <f t="array" ref="C172">(INDEX(Grunddata!$Q$3:$Q$87,MATCH(Odlingsplan!L172,Grunddata!$O$3:$O$87,0),0))*Odlingsplan!M172</f>
        <v>0</v>
      </c>
      <c r="D172" cm="1">
        <f t="array" ref="D172">(INDEX(Grunddata!$R$3:$R$87,MATCH(Odlingsplan!L172,Grunddata!$O$3:$O$87,0),0))*Odlingsplan!M172</f>
        <v>0</v>
      </c>
      <c r="E172" cm="1">
        <f t="array" ref="E172">(INDEX(Grunddata!$P$3:$P$87,MATCH(Odlingsplan!N172,Grunddata!$O$3:$O$87,0),0))*Odlingsplan!O172</f>
        <v>0</v>
      </c>
      <c r="F172" cm="1">
        <f t="array" ref="F172">(INDEX(Grunddata!$Q$3:$Q$87,MATCH(Odlingsplan!N172,Grunddata!$O$3:$O$87,0),0))*Odlingsplan!O172</f>
        <v>0</v>
      </c>
      <c r="G172" cm="1">
        <f t="array" ref="G172">(INDEX(Grunddata!$R$3:$R$87,MATCH(Odlingsplan!N172,Grunddata!$O$3:$O$87,0),0))*Odlingsplan!O172</f>
        <v>0</v>
      </c>
      <c r="H172" cm="1">
        <f t="array" ref="H172">(INDEX(Grunddata!$P$3:$P$87,MATCH(Odlingsplan!P172,Grunddata!$O$3:$O$87,0),0))*Odlingsplan!Q172</f>
        <v>0</v>
      </c>
      <c r="I172" cm="1">
        <f t="array" ref="I172">(INDEX(Grunddata!$Q$3:$Q$87,MATCH(Odlingsplan!P172,Grunddata!$O$3:$O$87,0),0))*Odlingsplan!Q172</f>
        <v>0</v>
      </c>
      <c r="J172" cm="1">
        <f t="array" ref="J172">(INDEX(Grunddata!$R$3:$R$87,MATCH(Odlingsplan!P172,Grunddata!$O$3:$O$87,0),0))*Odlingsplan!Q172</f>
        <v>0</v>
      </c>
      <c r="L172" s="15" t="e" cm="1">
        <f t="array" ref="L172">INDEX(Grunddata!$F$3:$F$49,MATCH(Odlingsplan!$B172,Grunddata!$C$3:$C$49,0),0)*(IF(Odlingsplan!$F172=0,(Odlingsplan!$D172/1000*Odlingsplan!$C172),Odlingsplan!$F172))</f>
        <v>#N/A</v>
      </c>
      <c r="M172" s="15" t="e" cm="1">
        <f t="array" ref="M172">INDEX(Grunddata!$G$3:$G$49,MATCH(Odlingsplan!$B172,Grunddata!$C$3:$C$49,0),0)*(IF(Odlingsplan!$F172=0,(Odlingsplan!$D172/1000*Odlingsplan!$C172),Odlingsplan!$F172))</f>
        <v>#N/A</v>
      </c>
      <c r="N172" s="15" t="e" cm="1">
        <f t="array" ref="N172">INDEX(Grunddata!$H$3:$H$49,MATCH(Odlingsplan!$B172,Grunddata!$C$3:$C$49,0),0)*(IF(Odlingsplan!$F172=0,(Odlingsplan!$D172/1000*Odlingsplan!$C172),Odlingsplan!$F172))</f>
        <v>#N/A</v>
      </c>
      <c r="O172" s="15" t="e" cm="1">
        <f t="array" ref="O172">INDEX(Grunddata!$I$3:$I$49,MATCH(Odlingsplan!$B172,Grunddata!$C$3:$C$49,0),0)*(IF(Odlingsplan!$F172=0,(Odlingsplan!$H172/1000*Odlingsplan!$C172),(Odlingsplan!H172/Odlingsplan!D172*Odlingsplan!F172)))</f>
        <v>#N/A</v>
      </c>
      <c r="P172" s="15" t="e" cm="1">
        <f t="array" ref="P172">INDEX(Grunddata!$J$3:$J$49,MATCH(Odlingsplan!$B172,Grunddata!$C$3:$C$49,0),0)*(IF(Odlingsplan!$F172=0,(Odlingsplan!$H172/1000*Odlingsplan!$C172),(Odlingsplan!H172/Odlingsplan!D172*Odlingsplan!F172)))</f>
        <v>#N/A</v>
      </c>
      <c r="Q172" s="15" t="e" cm="1">
        <f t="array" ref="Q172">INDEX(Grunddata!$K$3:$K$49,MATCH(Odlingsplan!$B172,Grunddata!$C$3:$C$49,0),0)*(IF(Odlingsplan!$F172=0,(Odlingsplan!$H172/1000*Odlingsplan!$C172),(Odlingsplan!H172/Odlingsplan!D172*Odlingsplan!F172)))</f>
        <v>#N/A</v>
      </c>
    </row>
    <row r="173" spans="1:17" x14ac:dyDescent="0.3">
      <c r="A173" t="e" cm="1">
        <f t="array" ref="A173">(INDEX(Kvävenedfall!C$5:C$296,MATCH(Odlingsplan!$B$7,Kvävenedfall!B$5:B$296,0),0))*Odlingsplan!C173/10</f>
        <v>#N/A</v>
      </c>
      <c r="B173" cm="1">
        <f t="array" ref="B173">(INDEX(Grunddata!$P$3:$P$87,MATCH(Odlingsplan!L173,Grunddata!$O$3:$O$87,0),0))*Odlingsplan!M173</f>
        <v>0</v>
      </c>
      <c r="C173" cm="1">
        <f t="array" ref="C173">(INDEX(Grunddata!$Q$3:$Q$87,MATCH(Odlingsplan!L173,Grunddata!$O$3:$O$87,0),0))*Odlingsplan!M173</f>
        <v>0</v>
      </c>
      <c r="D173" cm="1">
        <f t="array" ref="D173">(INDEX(Grunddata!$R$3:$R$87,MATCH(Odlingsplan!L173,Grunddata!$O$3:$O$87,0),0))*Odlingsplan!M173</f>
        <v>0</v>
      </c>
      <c r="E173" cm="1">
        <f t="array" ref="E173">(INDEX(Grunddata!$P$3:$P$87,MATCH(Odlingsplan!N173,Grunddata!$O$3:$O$87,0),0))*Odlingsplan!O173</f>
        <v>0</v>
      </c>
      <c r="F173" cm="1">
        <f t="array" ref="F173">(INDEX(Grunddata!$Q$3:$Q$87,MATCH(Odlingsplan!N173,Grunddata!$O$3:$O$87,0),0))*Odlingsplan!O173</f>
        <v>0</v>
      </c>
      <c r="G173" cm="1">
        <f t="array" ref="G173">(INDEX(Grunddata!$R$3:$R$87,MATCH(Odlingsplan!N173,Grunddata!$O$3:$O$87,0),0))*Odlingsplan!O173</f>
        <v>0</v>
      </c>
      <c r="H173" cm="1">
        <f t="array" ref="H173">(INDEX(Grunddata!$P$3:$P$87,MATCH(Odlingsplan!P173,Grunddata!$O$3:$O$87,0),0))*Odlingsplan!Q173</f>
        <v>0</v>
      </c>
      <c r="I173" cm="1">
        <f t="array" ref="I173">(INDEX(Grunddata!$Q$3:$Q$87,MATCH(Odlingsplan!P173,Grunddata!$O$3:$O$87,0),0))*Odlingsplan!Q173</f>
        <v>0</v>
      </c>
      <c r="J173" cm="1">
        <f t="array" ref="J173">(INDEX(Grunddata!$R$3:$R$87,MATCH(Odlingsplan!P173,Grunddata!$O$3:$O$87,0),0))*Odlingsplan!Q173</f>
        <v>0</v>
      </c>
      <c r="L173" s="15" t="e" cm="1">
        <f t="array" ref="L173">INDEX(Grunddata!$F$3:$F$49,MATCH(Odlingsplan!$B173,Grunddata!$C$3:$C$49,0),0)*(IF(Odlingsplan!$F173=0,(Odlingsplan!$D173/1000*Odlingsplan!$C173),Odlingsplan!$F173))</f>
        <v>#N/A</v>
      </c>
      <c r="M173" s="15" t="e" cm="1">
        <f t="array" ref="M173">INDEX(Grunddata!$G$3:$G$49,MATCH(Odlingsplan!$B173,Grunddata!$C$3:$C$49,0),0)*(IF(Odlingsplan!$F173=0,(Odlingsplan!$D173/1000*Odlingsplan!$C173),Odlingsplan!$F173))</f>
        <v>#N/A</v>
      </c>
      <c r="N173" s="15" t="e" cm="1">
        <f t="array" ref="N173">INDEX(Grunddata!$H$3:$H$49,MATCH(Odlingsplan!$B173,Grunddata!$C$3:$C$49,0),0)*(IF(Odlingsplan!$F173=0,(Odlingsplan!$D173/1000*Odlingsplan!$C173),Odlingsplan!$F173))</f>
        <v>#N/A</v>
      </c>
      <c r="O173" s="15" t="e" cm="1">
        <f t="array" ref="O173">INDEX(Grunddata!$I$3:$I$49,MATCH(Odlingsplan!$B173,Grunddata!$C$3:$C$49,0),0)*(IF(Odlingsplan!$F173=0,(Odlingsplan!$H173/1000*Odlingsplan!$C173),(Odlingsplan!H173/Odlingsplan!D173*Odlingsplan!F173)))</f>
        <v>#N/A</v>
      </c>
      <c r="P173" s="15" t="e" cm="1">
        <f t="array" ref="P173">INDEX(Grunddata!$J$3:$J$49,MATCH(Odlingsplan!$B173,Grunddata!$C$3:$C$49,0),0)*(IF(Odlingsplan!$F173=0,(Odlingsplan!$H173/1000*Odlingsplan!$C173),(Odlingsplan!H173/Odlingsplan!D173*Odlingsplan!F173)))</f>
        <v>#N/A</v>
      </c>
      <c r="Q173" s="15" t="e" cm="1">
        <f t="array" ref="Q173">INDEX(Grunddata!$K$3:$K$49,MATCH(Odlingsplan!$B173,Grunddata!$C$3:$C$49,0),0)*(IF(Odlingsplan!$F173=0,(Odlingsplan!$H173/1000*Odlingsplan!$C173),(Odlingsplan!H173/Odlingsplan!D173*Odlingsplan!F173)))</f>
        <v>#N/A</v>
      </c>
    </row>
    <row r="174" spans="1:17" x14ac:dyDescent="0.3">
      <c r="A174" t="e" cm="1">
        <f t="array" ref="A174">(INDEX(Kvävenedfall!C$5:C$296,MATCH(Odlingsplan!$B$7,Kvävenedfall!B$5:B$296,0),0))*Odlingsplan!C174/10</f>
        <v>#N/A</v>
      </c>
      <c r="B174" cm="1">
        <f t="array" ref="B174">(INDEX(Grunddata!$P$3:$P$87,MATCH(Odlingsplan!L174,Grunddata!$O$3:$O$87,0),0))*Odlingsplan!M174</f>
        <v>0</v>
      </c>
      <c r="C174" cm="1">
        <f t="array" ref="C174">(INDEX(Grunddata!$Q$3:$Q$87,MATCH(Odlingsplan!L174,Grunddata!$O$3:$O$87,0),0))*Odlingsplan!M174</f>
        <v>0</v>
      </c>
      <c r="D174" cm="1">
        <f t="array" ref="D174">(INDEX(Grunddata!$R$3:$R$87,MATCH(Odlingsplan!L174,Grunddata!$O$3:$O$87,0),0))*Odlingsplan!M174</f>
        <v>0</v>
      </c>
      <c r="E174" cm="1">
        <f t="array" ref="E174">(INDEX(Grunddata!$P$3:$P$87,MATCH(Odlingsplan!N174,Grunddata!$O$3:$O$87,0),0))*Odlingsplan!O174</f>
        <v>0</v>
      </c>
      <c r="F174" cm="1">
        <f t="array" ref="F174">(INDEX(Grunddata!$Q$3:$Q$87,MATCH(Odlingsplan!N174,Grunddata!$O$3:$O$87,0),0))*Odlingsplan!O174</f>
        <v>0</v>
      </c>
      <c r="G174" cm="1">
        <f t="array" ref="G174">(INDEX(Grunddata!$R$3:$R$87,MATCH(Odlingsplan!N174,Grunddata!$O$3:$O$87,0),0))*Odlingsplan!O174</f>
        <v>0</v>
      </c>
      <c r="H174" cm="1">
        <f t="array" ref="H174">(INDEX(Grunddata!$P$3:$P$87,MATCH(Odlingsplan!P174,Grunddata!$O$3:$O$87,0),0))*Odlingsplan!Q174</f>
        <v>0</v>
      </c>
      <c r="I174" cm="1">
        <f t="array" ref="I174">(INDEX(Grunddata!$Q$3:$Q$87,MATCH(Odlingsplan!P174,Grunddata!$O$3:$O$87,0),0))*Odlingsplan!Q174</f>
        <v>0</v>
      </c>
      <c r="J174" cm="1">
        <f t="array" ref="J174">(INDEX(Grunddata!$R$3:$R$87,MATCH(Odlingsplan!P174,Grunddata!$O$3:$O$87,0),0))*Odlingsplan!Q174</f>
        <v>0</v>
      </c>
      <c r="L174" s="15" t="e" cm="1">
        <f t="array" ref="L174">INDEX(Grunddata!$F$3:$F$49,MATCH(Odlingsplan!$B174,Grunddata!$C$3:$C$49,0),0)*(IF(Odlingsplan!$F174=0,(Odlingsplan!$D174/1000*Odlingsplan!$C174),Odlingsplan!$F174))</f>
        <v>#N/A</v>
      </c>
      <c r="M174" s="15" t="e" cm="1">
        <f t="array" ref="M174">INDEX(Grunddata!$G$3:$G$49,MATCH(Odlingsplan!$B174,Grunddata!$C$3:$C$49,0),0)*(IF(Odlingsplan!$F174=0,(Odlingsplan!$D174/1000*Odlingsplan!$C174),Odlingsplan!$F174))</f>
        <v>#N/A</v>
      </c>
      <c r="N174" s="15" t="e" cm="1">
        <f t="array" ref="N174">INDEX(Grunddata!$H$3:$H$49,MATCH(Odlingsplan!$B174,Grunddata!$C$3:$C$49,0),0)*(IF(Odlingsplan!$F174=0,(Odlingsplan!$D174/1000*Odlingsplan!$C174),Odlingsplan!$F174))</f>
        <v>#N/A</v>
      </c>
      <c r="O174" s="15" t="e" cm="1">
        <f t="array" ref="O174">INDEX(Grunddata!$I$3:$I$49,MATCH(Odlingsplan!$B174,Grunddata!$C$3:$C$49,0),0)*(IF(Odlingsplan!$F174=0,(Odlingsplan!$H174/1000*Odlingsplan!$C174),(Odlingsplan!H174/Odlingsplan!D174*Odlingsplan!F174)))</f>
        <v>#N/A</v>
      </c>
      <c r="P174" s="15" t="e" cm="1">
        <f t="array" ref="P174">INDEX(Grunddata!$J$3:$J$49,MATCH(Odlingsplan!$B174,Grunddata!$C$3:$C$49,0),0)*(IF(Odlingsplan!$F174=0,(Odlingsplan!$H174/1000*Odlingsplan!$C174),(Odlingsplan!H174/Odlingsplan!D174*Odlingsplan!F174)))</f>
        <v>#N/A</v>
      </c>
      <c r="Q174" s="15" t="e" cm="1">
        <f t="array" ref="Q174">INDEX(Grunddata!$K$3:$K$49,MATCH(Odlingsplan!$B174,Grunddata!$C$3:$C$49,0),0)*(IF(Odlingsplan!$F174=0,(Odlingsplan!$H174/1000*Odlingsplan!$C174),(Odlingsplan!H174/Odlingsplan!D174*Odlingsplan!F174)))</f>
        <v>#N/A</v>
      </c>
    </row>
    <row r="175" spans="1:17" x14ac:dyDescent="0.3">
      <c r="A175" t="e" cm="1">
        <f t="array" ref="A175">(INDEX(Kvävenedfall!C$5:C$296,MATCH(Odlingsplan!$B$7,Kvävenedfall!B$5:B$296,0),0))*Odlingsplan!C175/10</f>
        <v>#N/A</v>
      </c>
      <c r="B175" cm="1">
        <f t="array" ref="B175">(INDEX(Grunddata!$P$3:$P$87,MATCH(Odlingsplan!L175,Grunddata!$O$3:$O$87,0),0))*Odlingsplan!M175</f>
        <v>0</v>
      </c>
      <c r="C175" cm="1">
        <f t="array" ref="C175">(INDEX(Grunddata!$Q$3:$Q$87,MATCH(Odlingsplan!L175,Grunddata!$O$3:$O$87,0),0))*Odlingsplan!M175</f>
        <v>0</v>
      </c>
      <c r="D175" cm="1">
        <f t="array" ref="D175">(INDEX(Grunddata!$R$3:$R$87,MATCH(Odlingsplan!L175,Grunddata!$O$3:$O$87,0),0))*Odlingsplan!M175</f>
        <v>0</v>
      </c>
      <c r="E175" cm="1">
        <f t="array" ref="E175">(INDEX(Grunddata!$P$3:$P$87,MATCH(Odlingsplan!N175,Grunddata!$O$3:$O$87,0),0))*Odlingsplan!O175</f>
        <v>0</v>
      </c>
      <c r="F175" cm="1">
        <f t="array" ref="F175">(INDEX(Grunddata!$Q$3:$Q$87,MATCH(Odlingsplan!N175,Grunddata!$O$3:$O$87,0),0))*Odlingsplan!O175</f>
        <v>0</v>
      </c>
      <c r="G175" cm="1">
        <f t="array" ref="G175">(INDEX(Grunddata!$R$3:$R$87,MATCH(Odlingsplan!N175,Grunddata!$O$3:$O$87,0),0))*Odlingsplan!O175</f>
        <v>0</v>
      </c>
      <c r="H175" cm="1">
        <f t="array" ref="H175">(INDEX(Grunddata!$P$3:$P$87,MATCH(Odlingsplan!P175,Grunddata!$O$3:$O$87,0),0))*Odlingsplan!Q175</f>
        <v>0</v>
      </c>
      <c r="I175" cm="1">
        <f t="array" ref="I175">(INDEX(Grunddata!$Q$3:$Q$87,MATCH(Odlingsplan!P175,Grunddata!$O$3:$O$87,0),0))*Odlingsplan!Q175</f>
        <v>0</v>
      </c>
      <c r="J175" cm="1">
        <f t="array" ref="J175">(INDEX(Grunddata!$R$3:$R$87,MATCH(Odlingsplan!P175,Grunddata!$O$3:$O$87,0),0))*Odlingsplan!Q175</f>
        <v>0</v>
      </c>
      <c r="L175" s="15" t="e" cm="1">
        <f t="array" ref="L175">INDEX(Grunddata!$F$3:$F$49,MATCH(Odlingsplan!$B175,Grunddata!$C$3:$C$49,0),0)*(IF(Odlingsplan!$F175=0,(Odlingsplan!$D175/1000*Odlingsplan!$C175),Odlingsplan!$F175))</f>
        <v>#N/A</v>
      </c>
      <c r="M175" s="15" t="e" cm="1">
        <f t="array" ref="M175">INDEX(Grunddata!$G$3:$G$49,MATCH(Odlingsplan!$B175,Grunddata!$C$3:$C$49,0),0)*(IF(Odlingsplan!$F175=0,(Odlingsplan!$D175/1000*Odlingsplan!$C175),Odlingsplan!$F175))</f>
        <v>#N/A</v>
      </c>
      <c r="N175" s="15" t="e" cm="1">
        <f t="array" ref="N175">INDEX(Grunddata!$H$3:$H$49,MATCH(Odlingsplan!$B175,Grunddata!$C$3:$C$49,0),0)*(IF(Odlingsplan!$F175=0,(Odlingsplan!$D175/1000*Odlingsplan!$C175),Odlingsplan!$F175))</f>
        <v>#N/A</v>
      </c>
      <c r="O175" s="15" t="e" cm="1">
        <f t="array" ref="O175">INDEX(Grunddata!$I$3:$I$49,MATCH(Odlingsplan!$B175,Grunddata!$C$3:$C$49,0),0)*(IF(Odlingsplan!$F175=0,(Odlingsplan!$H175/1000*Odlingsplan!$C175),(Odlingsplan!H175/Odlingsplan!D175*Odlingsplan!F175)))</f>
        <v>#N/A</v>
      </c>
      <c r="P175" s="15" t="e" cm="1">
        <f t="array" ref="P175">INDEX(Grunddata!$J$3:$J$49,MATCH(Odlingsplan!$B175,Grunddata!$C$3:$C$49,0),0)*(IF(Odlingsplan!$F175=0,(Odlingsplan!$H175/1000*Odlingsplan!$C175),(Odlingsplan!H175/Odlingsplan!D175*Odlingsplan!F175)))</f>
        <v>#N/A</v>
      </c>
      <c r="Q175" s="15" t="e" cm="1">
        <f t="array" ref="Q175">INDEX(Grunddata!$K$3:$K$49,MATCH(Odlingsplan!$B175,Grunddata!$C$3:$C$49,0),0)*(IF(Odlingsplan!$F175=0,(Odlingsplan!$H175/1000*Odlingsplan!$C175),(Odlingsplan!H175/Odlingsplan!D175*Odlingsplan!F175)))</f>
        <v>#N/A</v>
      </c>
    </row>
    <row r="176" spans="1:17" x14ac:dyDescent="0.3">
      <c r="A176" t="e" cm="1">
        <f t="array" ref="A176">(INDEX(Kvävenedfall!C$5:C$296,MATCH(Odlingsplan!$B$7,Kvävenedfall!B$5:B$296,0),0))*Odlingsplan!C176/10</f>
        <v>#N/A</v>
      </c>
      <c r="B176" cm="1">
        <f t="array" ref="B176">(INDEX(Grunddata!$P$3:$P$87,MATCH(Odlingsplan!L176,Grunddata!$O$3:$O$87,0),0))*Odlingsplan!M176</f>
        <v>0</v>
      </c>
      <c r="C176" cm="1">
        <f t="array" ref="C176">(INDEX(Grunddata!$Q$3:$Q$87,MATCH(Odlingsplan!L176,Grunddata!$O$3:$O$87,0),0))*Odlingsplan!M176</f>
        <v>0</v>
      </c>
      <c r="D176" cm="1">
        <f t="array" ref="D176">(INDEX(Grunddata!$R$3:$R$87,MATCH(Odlingsplan!L176,Grunddata!$O$3:$O$87,0),0))*Odlingsplan!M176</f>
        <v>0</v>
      </c>
      <c r="E176" cm="1">
        <f t="array" ref="E176">(INDEX(Grunddata!$P$3:$P$87,MATCH(Odlingsplan!N176,Grunddata!$O$3:$O$87,0),0))*Odlingsplan!O176</f>
        <v>0</v>
      </c>
      <c r="F176" cm="1">
        <f t="array" ref="F176">(INDEX(Grunddata!$Q$3:$Q$87,MATCH(Odlingsplan!N176,Grunddata!$O$3:$O$87,0),0))*Odlingsplan!O176</f>
        <v>0</v>
      </c>
      <c r="G176" cm="1">
        <f t="array" ref="G176">(INDEX(Grunddata!$R$3:$R$87,MATCH(Odlingsplan!N176,Grunddata!$O$3:$O$87,0),0))*Odlingsplan!O176</f>
        <v>0</v>
      </c>
      <c r="H176" cm="1">
        <f t="array" ref="H176">(INDEX(Grunddata!$P$3:$P$87,MATCH(Odlingsplan!P176,Grunddata!$O$3:$O$87,0),0))*Odlingsplan!Q176</f>
        <v>0</v>
      </c>
      <c r="I176" cm="1">
        <f t="array" ref="I176">(INDEX(Grunddata!$Q$3:$Q$87,MATCH(Odlingsplan!P176,Grunddata!$O$3:$O$87,0),0))*Odlingsplan!Q176</f>
        <v>0</v>
      </c>
      <c r="J176" cm="1">
        <f t="array" ref="J176">(INDEX(Grunddata!$R$3:$R$87,MATCH(Odlingsplan!P176,Grunddata!$O$3:$O$87,0),0))*Odlingsplan!Q176</f>
        <v>0</v>
      </c>
      <c r="L176" s="15" t="e" cm="1">
        <f t="array" ref="L176">INDEX(Grunddata!$F$3:$F$49,MATCH(Odlingsplan!$B176,Grunddata!$C$3:$C$49,0),0)*(IF(Odlingsplan!$F176=0,(Odlingsplan!$D176/1000*Odlingsplan!$C176),Odlingsplan!$F176))</f>
        <v>#N/A</v>
      </c>
      <c r="M176" s="15" t="e" cm="1">
        <f t="array" ref="M176">INDEX(Grunddata!$G$3:$G$49,MATCH(Odlingsplan!$B176,Grunddata!$C$3:$C$49,0),0)*(IF(Odlingsplan!$F176=0,(Odlingsplan!$D176/1000*Odlingsplan!$C176),Odlingsplan!$F176))</f>
        <v>#N/A</v>
      </c>
      <c r="N176" s="15" t="e" cm="1">
        <f t="array" ref="N176">INDEX(Grunddata!$H$3:$H$49,MATCH(Odlingsplan!$B176,Grunddata!$C$3:$C$49,0),0)*(IF(Odlingsplan!$F176=0,(Odlingsplan!$D176/1000*Odlingsplan!$C176),Odlingsplan!$F176))</f>
        <v>#N/A</v>
      </c>
      <c r="O176" s="15" t="e" cm="1">
        <f t="array" ref="O176">INDEX(Grunddata!$I$3:$I$49,MATCH(Odlingsplan!$B176,Grunddata!$C$3:$C$49,0),0)*(IF(Odlingsplan!$F176=0,(Odlingsplan!$H176/1000*Odlingsplan!$C176),(Odlingsplan!H176/Odlingsplan!D176*Odlingsplan!F176)))</f>
        <v>#N/A</v>
      </c>
      <c r="P176" s="15" t="e" cm="1">
        <f t="array" ref="P176">INDEX(Grunddata!$J$3:$J$49,MATCH(Odlingsplan!$B176,Grunddata!$C$3:$C$49,0),0)*(IF(Odlingsplan!$F176=0,(Odlingsplan!$H176/1000*Odlingsplan!$C176),(Odlingsplan!H176/Odlingsplan!D176*Odlingsplan!F176)))</f>
        <v>#N/A</v>
      </c>
      <c r="Q176" s="15" t="e" cm="1">
        <f t="array" ref="Q176">INDEX(Grunddata!$K$3:$K$49,MATCH(Odlingsplan!$B176,Grunddata!$C$3:$C$49,0),0)*(IF(Odlingsplan!$F176=0,(Odlingsplan!$H176/1000*Odlingsplan!$C176),(Odlingsplan!H176/Odlingsplan!D176*Odlingsplan!F176)))</f>
        <v>#N/A</v>
      </c>
    </row>
    <row r="177" spans="1:17" x14ac:dyDescent="0.3">
      <c r="A177" t="e" cm="1">
        <f t="array" ref="A177">(INDEX(Kvävenedfall!C$5:C$296,MATCH(Odlingsplan!$B$7,Kvävenedfall!B$5:B$296,0),0))*Odlingsplan!C177/10</f>
        <v>#N/A</v>
      </c>
      <c r="B177" cm="1">
        <f t="array" ref="B177">(INDEX(Grunddata!$P$3:$P$87,MATCH(Odlingsplan!L177,Grunddata!$O$3:$O$87,0),0))*Odlingsplan!M177</f>
        <v>0</v>
      </c>
      <c r="C177" cm="1">
        <f t="array" ref="C177">(INDEX(Grunddata!$Q$3:$Q$87,MATCH(Odlingsplan!L177,Grunddata!$O$3:$O$87,0),0))*Odlingsplan!M177</f>
        <v>0</v>
      </c>
      <c r="D177" cm="1">
        <f t="array" ref="D177">(INDEX(Grunddata!$R$3:$R$87,MATCH(Odlingsplan!L177,Grunddata!$O$3:$O$87,0),0))*Odlingsplan!M177</f>
        <v>0</v>
      </c>
      <c r="E177" cm="1">
        <f t="array" ref="E177">(INDEX(Grunddata!$P$3:$P$87,MATCH(Odlingsplan!N177,Grunddata!$O$3:$O$87,0),0))*Odlingsplan!O177</f>
        <v>0</v>
      </c>
      <c r="F177" cm="1">
        <f t="array" ref="F177">(INDEX(Grunddata!$Q$3:$Q$87,MATCH(Odlingsplan!N177,Grunddata!$O$3:$O$87,0),0))*Odlingsplan!O177</f>
        <v>0</v>
      </c>
      <c r="G177" cm="1">
        <f t="array" ref="G177">(INDEX(Grunddata!$R$3:$R$87,MATCH(Odlingsplan!N177,Grunddata!$O$3:$O$87,0),0))*Odlingsplan!O177</f>
        <v>0</v>
      </c>
      <c r="H177" cm="1">
        <f t="array" ref="H177">(INDEX(Grunddata!$P$3:$P$87,MATCH(Odlingsplan!P177,Grunddata!$O$3:$O$87,0),0))*Odlingsplan!Q177</f>
        <v>0</v>
      </c>
      <c r="I177" cm="1">
        <f t="array" ref="I177">(INDEX(Grunddata!$Q$3:$Q$87,MATCH(Odlingsplan!P177,Grunddata!$O$3:$O$87,0),0))*Odlingsplan!Q177</f>
        <v>0</v>
      </c>
      <c r="J177" cm="1">
        <f t="array" ref="J177">(INDEX(Grunddata!$R$3:$R$87,MATCH(Odlingsplan!P177,Grunddata!$O$3:$O$87,0),0))*Odlingsplan!Q177</f>
        <v>0</v>
      </c>
      <c r="L177" s="15" t="e" cm="1">
        <f t="array" ref="L177">INDEX(Grunddata!$F$3:$F$49,MATCH(Odlingsplan!$B177,Grunddata!$C$3:$C$49,0),0)*(IF(Odlingsplan!$F177=0,(Odlingsplan!$D177/1000*Odlingsplan!$C177),Odlingsplan!$F177))</f>
        <v>#N/A</v>
      </c>
      <c r="M177" s="15" t="e" cm="1">
        <f t="array" ref="M177">INDEX(Grunddata!$G$3:$G$49,MATCH(Odlingsplan!$B177,Grunddata!$C$3:$C$49,0),0)*(IF(Odlingsplan!$F177=0,(Odlingsplan!$D177/1000*Odlingsplan!$C177),Odlingsplan!$F177))</f>
        <v>#N/A</v>
      </c>
      <c r="N177" s="15" t="e" cm="1">
        <f t="array" ref="N177">INDEX(Grunddata!$H$3:$H$49,MATCH(Odlingsplan!$B177,Grunddata!$C$3:$C$49,0),0)*(IF(Odlingsplan!$F177=0,(Odlingsplan!$D177/1000*Odlingsplan!$C177),Odlingsplan!$F177))</f>
        <v>#N/A</v>
      </c>
      <c r="O177" s="15" t="e" cm="1">
        <f t="array" ref="O177">INDEX(Grunddata!$I$3:$I$49,MATCH(Odlingsplan!$B177,Grunddata!$C$3:$C$49,0),0)*(IF(Odlingsplan!$F177=0,(Odlingsplan!$H177/1000*Odlingsplan!$C177),(Odlingsplan!H177/Odlingsplan!D177*Odlingsplan!F177)))</f>
        <v>#N/A</v>
      </c>
      <c r="P177" s="15" t="e" cm="1">
        <f t="array" ref="P177">INDEX(Grunddata!$J$3:$J$49,MATCH(Odlingsplan!$B177,Grunddata!$C$3:$C$49,0),0)*(IF(Odlingsplan!$F177=0,(Odlingsplan!$H177/1000*Odlingsplan!$C177),(Odlingsplan!H177/Odlingsplan!D177*Odlingsplan!F177)))</f>
        <v>#N/A</v>
      </c>
      <c r="Q177" s="15" t="e" cm="1">
        <f t="array" ref="Q177">INDEX(Grunddata!$K$3:$K$49,MATCH(Odlingsplan!$B177,Grunddata!$C$3:$C$49,0),0)*(IF(Odlingsplan!$F177=0,(Odlingsplan!$H177/1000*Odlingsplan!$C177),(Odlingsplan!H177/Odlingsplan!D177*Odlingsplan!F177)))</f>
        <v>#N/A</v>
      </c>
    </row>
    <row r="178" spans="1:17" x14ac:dyDescent="0.3">
      <c r="A178" t="e" cm="1">
        <f t="array" ref="A178">(INDEX(Kvävenedfall!C$5:C$296,MATCH(Odlingsplan!$B$7,Kvävenedfall!B$5:B$296,0),0))*Odlingsplan!C178/10</f>
        <v>#N/A</v>
      </c>
      <c r="B178" cm="1">
        <f t="array" ref="B178">(INDEX(Grunddata!$P$3:$P$87,MATCH(Odlingsplan!L178,Grunddata!$O$3:$O$87,0),0))*Odlingsplan!M178</f>
        <v>0</v>
      </c>
      <c r="C178" cm="1">
        <f t="array" ref="C178">(INDEX(Grunddata!$Q$3:$Q$87,MATCH(Odlingsplan!L178,Grunddata!$O$3:$O$87,0),0))*Odlingsplan!M178</f>
        <v>0</v>
      </c>
      <c r="D178" cm="1">
        <f t="array" ref="D178">(INDEX(Grunddata!$R$3:$R$87,MATCH(Odlingsplan!L178,Grunddata!$O$3:$O$87,0),0))*Odlingsplan!M178</f>
        <v>0</v>
      </c>
      <c r="E178" cm="1">
        <f t="array" ref="E178">(INDEX(Grunddata!$P$3:$P$87,MATCH(Odlingsplan!N178,Grunddata!$O$3:$O$87,0),0))*Odlingsplan!O178</f>
        <v>0</v>
      </c>
      <c r="F178" cm="1">
        <f t="array" ref="F178">(INDEX(Grunddata!$Q$3:$Q$87,MATCH(Odlingsplan!N178,Grunddata!$O$3:$O$87,0),0))*Odlingsplan!O178</f>
        <v>0</v>
      </c>
      <c r="G178" cm="1">
        <f t="array" ref="G178">(INDEX(Grunddata!$R$3:$R$87,MATCH(Odlingsplan!N178,Grunddata!$O$3:$O$87,0),0))*Odlingsplan!O178</f>
        <v>0</v>
      </c>
      <c r="H178" cm="1">
        <f t="array" ref="H178">(INDEX(Grunddata!$P$3:$P$87,MATCH(Odlingsplan!P178,Grunddata!$O$3:$O$87,0),0))*Odlingsplan!Q178</f>
        <v>0</v>
      </c>
      <c r="I178" cm="1">
        <f t="array" ref="I178">(INDEX(Grunddata!$Q$3:$Q$87,MATCH(Odlingsplan!P178,Grunddata!$O$3:$O$87,0),0))*Odlingsplan!Q178</f>
        <v>0</v>
      </c>
      <c r="J178" cm="1">
        <f t="array" ref="J178">(INDEX(Grunddata!$R$3:$R$87,MATCH(Odlingsplan!P178,Grunddata!$O$3:$O$87,0),0))*Odlingsplan!Q178</f>
        <v>0</v>
      </c>
      <c r="L178" s="15" t="e" cm="1">
        <f t="array" ref="L178">INDEX(Grunddata!$F$3:$F$49,MATCH(Odlingsplan!$B178,Grunddata!$C$3:$C$49,0),0)*(IF(Odlingsplan!$F178=0,(Odlingsplan!$D178/1000*Odlingsplan!$C178),Odlingsplan!$F178))</f>
        <v>#N/A</v>
      </c>
      <c r="M178" s="15" t="e" cm="1">
        <f t="array" ref="M178">INDEX(Grunddata!$G$3:$G$49,MATCH(Odlingsplan!$B178,Grunddata!$C$3:$C$49,0),0)*(IF(Odlingsplan!$F178=0,(Odlingsplan!$D178/1000*Odlingsplan!$C178),Odlingsplan!$F178))</f>
        <v>#N/A</v>
      </c>
      <c r="N178" s="15" t="e" cm="1">
        <f t="array" ref="N178">INDEX(Grunddata!$H$3:$H$49,MATCH(Odlingsplan!$B178,Grunddata!$C$3:$C$49,0),0)*(IF(Odlingsplan!$F178=0,(Odlingsplan!$D178/1000*Odlingsplan!$C178),Odlingsplan!$F178))</f>
        <v>#N/A</v>
      </c>
      <c r="O178" s="15" t="e" cm="1">
        <f t="array" ref="O178">INDEX(Grunddata!$I$3:$I$49,MATCH(Odlingsplan!$B178,Grunddata!$C$3:$C$49,0),0)*(IF(Odlingsplan!$F178=0,(Odlingsplan!$H178/1000*Odlingsplan!$C178),(Odlingsplan!H178/Odlingsplan!D178*Odlingsplan!F178)))</f>
        <v>#N/A</v>
      </c>
      <c r="P178" s="15" t="e" cm="1">
        <f t="array" ref="P178">INDEX(Grunddata!$J$3:$J$49,MATCH(Odlingsplan!$B178,Grunddata!$C$3:$C$49,0),0)*(IF(Odlingsplan!$F178=0,(Odlingsplan!$H178/1000*Odlingsplan!$C178),(Odlingsplan!H178/Odlingsplan!D178*Odlingsplan!F178)))</f>
        <v>#N/A</v>
      </c>
      <c r="Q178" s="15" t="e" cm="1">
        <f t="array" ref="Q178">INDEX(Grunddata!$K$3:$K$49,MATCH(Odlingsplan!$B178,Grunddata!$C$3:$C$49,0),0)*(IF(Odlingsplan!$F178=0,(Odlingsplan!$H178/1000*Odlingsplan!$C178),(Odlingsplan!H178/Odlingsplan!D178*Odlingsplan!F178)))</f>
        <v>#N/A</v>
      </c>
    </row>
    <row r="179" spans="1:17" x14ac:dyDescent="0.3">
      <c r="A179" t="e" cm="1">
        <f t="array" ref="A179">(INDEX(Kvävenedfall!C$5:C$296,MATCH(Odlingsplan!$B$7,Kvävenedfall!B$5:B$296,0),0))*Odlingsplan!C179/10</f>
        <v>#N/A</v>
      </c>
      <c r="B179" cm="1">
        <f t="array" ref="B179">(INDEX(Grunddata!$P$3:$P$87,MATCH(Odlingsplan!L179,Grunddata!$O$3:$O$87,0),0))*Odlingsplan!M179</f>
        <v>0</v>
      </c>
      <c r="C179" cm="1">
        <f t="array" ref="C179">(INDEX(Grunddata!$Q$3:$Q$87,MATCH(Odlingsplan!L179,Grunddata!$O$3:$O$87,0),0))*Odlingsplan!M179</f>
        <v>0</v>
      </c>
      <c r="D179" cm="1">
        <f t="array" ref="D179">(INDEX(Grunddata!$R$3:$R$87,MATCH(Odlingsplan!L179,Grunddata!$O$3:$O$87,0),0))*Odlingsplan!M179</f>
        <v>0</v>
      </c>
      <c r="E179" cm="1">
        <f t="array" ref="E179">(INDEX(Grunddata!$P$3:$P$87,MATCH(Odlingsplan!N179,Grunddata!$O$3:$O$87,0),0))*Odlingsplan!O179</f>
        <v>0</v>
      </c>
      <c r="F179" cm="1">
        <f t="array" ref="F179">(INDEX(Grunddata!$Q$3:$Q$87,MATCH(Odlingsplan!N179,Grunddata!$O$3:$O$87,0),0))*Odlingsplan!O179</f>
        <v>0</v>
      </c>
      <c r="G179" cm="1">
        <f t="array" ref="G179">(INDEX(Grunddata!$R$3:$R$87,MATCH(Odlingsplan!N179,Grunddata!$O$3:$O$87,0),0))*Odlingsplan!O179</f>
        <v>0</v>
      </c>
      <c r="H179" cm="1">
        <f t="array" ref="H179">(INDEX(Grunddata!$P$3:$P$87,MATCH(Odlingsplan!P179,Grunddata!$O$3:$O$87,0),0))*Odlingsplan!Q179</f>
        <v>0</v>
      </c>
      <c r="I179" cm="1">
        <f t="array" ref="I179">(INDEX(Grunddata!$Q$3:$Q$87,MATCH(Odlingsplan!P179,Grunddata!$O$3:$O$87,0),0))*Odlingsplan!Q179</f>
        <v>0</v>
      </c>
      <c r="J179" cm="1">
        <f t="array" ref="J179">(INDEX(Grunddata!$R$3:$R$87,MATCH(Odlingsplan!P179,Grunddata!$O$3:$O$87,0),0))*Odlingsplan!Q179</f>
        <v>0</v>
      </c>
      <c r="L179" s="15" t="e" cm="1">
        <f t="array" ref="L179">INDEX(Grunddata!$F$3:$F$49,MATCH(Odlingsplan!$B179,Grunddata!$C$3:$C$49,0),0)*(IF(Odlingsplan!$F179=0,(Odlingsplan!$D179/1000*Odlingsplan!$C179),Odlingsplan!$F179))</f>
        <v>#N/A</v>
      </c>
      <c r="M179" s="15" t="e" cm="1">
        <f t="array" ref="M179">INDEX(Grunddata!$G$3:$G$49,MATCH(Odlingsplan!$B179,Grunddata!$C$3:$C$49,0),0)*(IF(Odlingsplan!$F179=0,(Odlingsplan!$D179/1000*Odlingsplan!$C179),Odlingsplan!$F179))</f>
        <v>#N/A</v>
      </c>
      <c r="N179" s="15" t="e" cm="1">
        <f t="array" ref="N179">INDEX(Grunddata!$H$3:$H$49,MATCH(Odlingsplan!$B179,Grunddata!$C$3:$C$49,0),0)*(IF(Odlingsplan!$F179=0,(Odlingsplan!$D179/1000*Odlingsplan!$C179),Odlingsplan!$F179))</f>
        <v>#N/A</v>
      </c>
      <c r="O179" s="15" t="e" cm="1">
        <f t="array" ref="O179">INDEX(Grunddata!$I$3:$I$49,MATCH(Odlingsplan!$B179,Grunddata!$C$3:$C$49,0),0)*(IF(Odlingsplan!$F179=0,(Odlingsplan!$H179/1000*Odlingsplan!$C179),(Odlingsplan!H179/Odlingsplan!D179*Odlingsplan!F179)))</f>
        <v>#N/A</v>
      </c>
      <c r="P179" s="15" t="e" cm="1">
        <f t="array" ref="P179">INDEX(Grunddata!$J$3:$J$49,MATCH(Odlingsplan!$B179,Grunddata!$C$3:$C$49,0),0)*(IF(Odlingsplan!$F179=0,(Odlingsplan!$H179/1000*Odlingsplan!$C179),(Odlingsplan!H179/Odlingsplan!D179*Odlingsplan!F179)))</f>
        <v>#N/A</v>
      </c>
      <c r="Q179" s="15" t="e" cm="1">
        <f t="array" ref="Q179">INDEX(Grunddata!$K$3:$K$49,MATCH(Odlingsplan!$B179,Grunddata!$C$3:$C$49,0),0)*(IF(Odlingsplan!$F179=0,(Odlingsplan!$H179/1000*Odlingsplan!$C179),(Odlingsplan!H179/Odlingsplan!D179*Odlingsplan!F179)))</f>
        <v>#N/A</v>
      </c>
    </row>
    <row r="180" spans="1:17" x14ac:dyDescent="0.3">
      <c r="A180" t="e" cm="1">
        <f t="array" ref="A180">(INDEX(Kvävenedfall!C$5:C$296,MATCH(Odlingsplan!$B$7,Kvävenedfall!B$5:B$296,0),0))*Odlingsplan!C180/10</f>
        <v>#N/A</v>
      </c>
      <c r="B180" cm="1">
        <f t="array" ref="B180">(INDEX(Grunddata!$P$3:$P$87,MATCH(Odlingsplan!L180,Grunddata!$O$3:$O$87,0),0))*Odlingsplan!M180</f>
        <v>0</v>
      </c>
      <c r="C180" cm="1">
        <f t="array" ref="C180">(INDEX(Grunddata!$Q$3:$Q$87,MATCH(Odlingsplan!L180,Grunddata!$O$3:$O$87,0),0))*Odlingsplan!M180</f>
        <v>0</v>
      </c>
      <c r="D180" cm="1">
        <f t="array" ref="D180">(INDEX(Grunddata!$R$3:$R$87,MATCH(Odlingsplan!L180,Grunddata!$O$3:$O$87,0),0))*Odlingsplan!M180</f>
        <v>0</v>
      </c>
      <c r="E180" cm="1">
        <f t="array" ref="E180">(INDEX(Grunddata!$P$3:$P$87,MATCH(Odlingsplan!N180,Grunddata!$O$3:$O$87,0),0))*Odlingsplan!O180</f>
        <v>0</v>
      </c>
      <c r="F180" cm="1">
        <f t="array" ref="F180">(INDEX(Grunddata!$Q$3:$Q$87,MATCH(Odlingsplan!N180,Grunddata!$O$3:$O$87,0),0))*Odlingsplan!O180</f>
        <v>0</v>
      </c>
      <c r="G180" cm="1">
        <f t="array" ref="G180">(INDEX(Grunddata!$R$3:$R$87,MATCH(Odlingsplan!N180,Grunddata!$O$3:$O$87,0),0))*Odlingsplan!O180</f>
        <v>0</v>
      </c>
      <c r="H180" cm="1">
        <f t="array" ref="H180">(INDEX(Grunddata!$P$3:$P$87,MATCH(Odlingsplan!P180,Grunddata!$O$3:$O$87,0),0))*Odlingsplan!Q180</f>
        <v>0</v>
      </c>
      <c r="I180" cm="1">
        <f t="array" ref="I180">(INDEX(Grunddata!$Q$3:$Q$87,MATCH(Odlingsplan!P180,Grunddata!$O$3:$O$87,0),0))*Odlingsplan!Q180</f>
        <v>0</v>
      </c>
      <c r="J180" cm="1">
        <f t="array" ref="J180">(INDEX(Grunddata!$R$3:$R$87,MATCH(Odlingsplan!P180,Grunddata!$O$3:$O$87,0),0))*Odlingsplan!Q180</f>
        <v>0</v>
      </c>
      <c r="L180" s="15" t="e" cm="1">
        <f t="array" ref="L180">INDEX(Grunddata!$F$3:$F$49,MATCH(Odlingsplan!$B180,Grunddata!$C$3:$C$49,0),0)*(IF(Odlingsplan!$F180=0,(Odlingsplan!$D180/1000*Odlingsplan!$C180),Odlingsplan!$F180))</f>
        <v>#N/A</v>
      </c>
      <c r="M180" s="15" t="e" cm="1">
        <f t="array" ref="M180">INDEX(Grunddata!$G$3:$G$49,MATCH(Odlingsplan!$B180,Grunddata!$C$3:$C$49,0),0)*(IF(Odlingsplan!$F180=0,(Odlingsplan!$D180/1000*Odlingsplan!$C180),Odlingsplan!$F180))</f>
        <v>#N/A</v>
      </c>
      <c r="N180" s="15" t="e" cm="1">
        <f t="array" ref="N180">INDEX(Grunddata!$H$3:$H$49,MATCH(Odlingsplan!$B180,Grunddata!$C$3:$C$49,0),0)*(IF(Odlingsplan!$F180=0,(Odlingsplan!$D180/1000*Odlingsplan!$C180),Odlingsplan!$F180))</f>
        <v>#N/A</v>
      </c>
      <c r="O180" s="15" t="e" cm="1">
        <f t="array" ref="O180">INDEX(Grunddata!$I$3:$I$49,MATCH(Odlingsplan!$B180,Grunddata!$C$3:$C$49,0),0)*(IF(Odlingsplan!$F180=0,(Odlingsplan!$H180/1000*Odlingsplan!$C180),(Odlingsplan!H180/Odlingsplan!D180*Odlingsplan!F180)))</f>
        <v>#N/A</v>
      </c>
      <c r="P180" s="15" t="e" cm="1">
        <f t="array" ref="P180">INDEX(Grunddata!$J$3:$J$49,MATCH(Odlingsplan!$B180,Grunddata!$C$3:$C$49,0),0)*(IF(Odlingsplan!$F180=0,(Odlingsplan!$H180/1000*Odlingsplan!$C180),(Odlingsplan!H180/Odlingsplan!D180*Odlingsplan!F180)))</f>
        <v>#N/A</v>
      </c>
      <c r="Q180" s="15" t="e" cm="1">
        <f t="array" ref="Q180">INDEX(Grunddata!$K$3:$K$49,MATCH(Odlingsplan!$B180,Grunddata!$C$3:$C$49,0),0)*(IF(Odlingsplan!$F180=0,(Odlingsplan!$H180/1000*Odlingsplan!$C180),(Odlingsplan!H180/Odlingsplan!D180*Odlingsplan!F180)))</f>
        <v>#N/A</v>
      </c>
    </row>
    <row r="181" spans="1:17" x14ac:dyDescent="0.3">
      <c r="A181" t="e" cm="1">
        <f t="array" ref="A181">(INDEX(Kvävenedfall!C$5:C$296,MATCH(Odlingsplan!$B$7,Kvävenedfall!B$5:B$296,0),0))*Odlingsplan!C181/10</f>
        <v>#N/A</v>
      </c>
      <c r="B181" cm="1">
        <f t="array" ref="B181">(INDEX(Grunddata!$P$3:$P$87,MATCH(Odlingsplan!L181,Grunddata!$O$3:$O$87,0),0))*Odlingsplan!M181</f>
        <v>0</v>
      </c>
      <c r="C181" cm="1">
        <f t="array" ref="C181">(INDEX(Grunddata!$Q$3:$Q$87,MATCH(Odlingsplan!L181,Grunddata!$O$3:$O$87,0),0))*Odlingsplan!M181</f>
        <v>0</v>
      </c>
      <c r="D181" cm="1">
        <f t="array" ref="D181">(INDEX(Grunddata!$R$3:$R$87,MATCH(Odlingsplan!L181,Grunddata!$O$3:$O$87,0),0))*Odlingsplan!M181</f>
        <v>0</v>
      </c>
      <c r="E181" cm="1">
        <f t="array" ref="E181">(INDEX(Grunddata!$P$3:$P$87,MATCH(Odlingsplan!N181,Grunddata!$O$3:$O$87,0),0))*Odlingsplan!O181</f>
        <v>0</v>
      </c>
      <c r="F181" cm="1">
        <f t="array" ref="F181">(INDEX(Grunddata!$Q$3:$Q$87,MATCH(Odlingsplan!N181,Grunddata!$O$3:$O$87,0),0))*Odlingsplan!O181</f>
        <v>0</v>
      </c>
      <c r="G181" cm="1">
        <f t="array" ref="G181">(INDEX(Grunddata!$R$3:$R$87,MATCH(Odlingsplan!N181,Grunddata!$O$3:$O$87,0),0))*Odlingsplan!O181</f>
        <v>0</v>
      </c>
      <c r="H181" cm="1">
        <f t="array" ref="H181">(INDEX(Grunddata!$P$3:$P$87,MATCH(Odlingsplan!P181,Grunddata!$O$3:$O$87,0),0))*Odlingsplan!Q181</f>
        <v>0</v>
      </c>
      <c r="I181" cm="1">
        <f t="array" ref="I181">(INDEX(Grunddata!$Q$3:$Q$87,MATCH(Odlingsplan!P181,Grunddata!$O$3:$O$87,0),0))*Odlingsplan!Q181</f>
        <v>0</v>
      </c>
      <c r="J181" cm="1">
        <f t="array" ref="J181">(INDEX(Grunddata!$R$3:$R$87,MATCH(Odlingsplan!P181,Grunddata!$O$3:$O$87,0),0))*Odlingsplan!Q181</f>
        <v>0</v>
      </c>
      <c r="L181" s="15" t="e" cm="1">
        <f t="array" ref="L181">INDEX(Grunddata!$F$3:$F$49,MATCH(Odlingsplan!$B181,Grunddata!$C$3:$C$49,0),0)*(IF(Odlingsplan!$F181=0,(Odlingsplan!$D181/1000*Odlingsplan!$C181),Odlingsplan!$F181))</f>
        <v>#N/A</v>
      </c>
      <c r="M181" s="15" t="e" cm="1">
        <f t="array" ref="M181">INDEX(Grunddata!$G$3:$G$49,MATCH(Odlingsplan!$B181,Grunddata!$C$3:$C$49,0),0)*(IF(Odlingsplan!$F181=0,(Odlingsplan!$D181/1000*Odlingsplan!$C181),Odlingsplan!$F181))</f>
        <v>#N/A</v>
      </c>
      <c r="N181" s="15" t="e" cm="1">
        <f t="array" ref="N181">INDEX(Grunddata!$H$3:$H$49,MATCH(Odlingsplan!$B181,Grunddata!$C$3:$C$49,0),0)*(IF(Odlingsplan!$F181=0,(Odlingsplan!$D181/1000*Odlingsplan!$C181),Odlingsplan!$F181))</f>
        <v>#N/A</v>
      </c>
      <c r="O181" s="15" t="e" cm="1">
        <f t="array" ref="O181">INDEX(Grunddata!$I$3:$I$49,MATCH(Odlingsplan!$B181,Grunddata!$C$3:$C$49,0),0)*(IF(Odlingsplan!$F181=0,(Odlingsplan!$H181/1000*Odlingsplan!$C181),(Odlingsplan!H181/Odlingsplan!D181*Odlingsplan!F181)))</f>
        <v>#N/A</v>
      </c>
      <c r="P181" s="15" t="e" cm="1">
        <f t="array" ref="P181">INDEX(Grunddata!$J$3:$J$49,MATCH(Odlingsplan!$B181,Grunddata!$C$3:$C$49,0),0)*(IF(Odlingsplan!$F181=0,(Odlingsplan!$H181/1000*Odlingsplan!$C181),(Odlingsplan!H181/Odlingsplan!D181*Odlingsplan!F181)))</f>
        <v>#N/A</v>
      </c>
      <c r="Q181" s="15" t="e" cm="1">
        <f t="array" ref="Q181">INDEX(Grunddata!$K$3:$K$49,MATCH(Odlingsplan!$B181,Grunddata!$C$3:$C$49,0),0)*(IF(Odlingsplan!$F181=0,(Odlingsplan!$H181/1000*Odlingsplan!$C181),(Odlingsplan!H181/Odlingsplan!D181*Odlingsplan!F181)))</f>
        <v>#N/A</v>
      </c>
    </row>
    <row r="182" spans="1:17" x14ac:dyDescent="0.3">
      <c r="A182" t="e" cm="1">
        <f t="array" ref="A182">(INDEX(Kvävenedfall!C$5:C$296,MATCH(Odlingsplan!$B$7,Kvävenedfall!B$5:B$296,0),0))*Odlingsplan!C182/10</f>
        <v>#N/A</v>
      </c>
      <c r="B182" cm="1">
        <f t="array" ref="B182">(INDEX(Grunddata!$P$3:$P$87,MATCH(Odlingsplan!L182,Grunddata!$O$3:$O$87,0),0))*Odlingsplan!M182</f>
        <v>0</v>
      </c>
      <c r="C182" cm="1">
        <f t="array" ref="C182">(INDEX(Grunddata!$Q$3:$Q$87,MATCH(Odlingsplan!L182,Grunddata!$O$3:$O$87,0),0))*Odlingsplan!M182</f>
        <v>0</v>
      </c>
      <c r="D182" cm="1">
        <f t="array" ref="D182">(INDEX(Grunddata!$R$3:$R$87,MATCH(Odlingsplan!L182,Grunddata!$O$3:$O$87,0),0))*Odlingsplan!M182</f>
        <v>0</v>
      </c>
      <c r="E182" cm="1">
        <f t="array" ref="E182">(INDEX(Grunddata!$P$3:$P$87,MATCH(Odlingsplan!N182,Grunddata!$O$3:$O$87,0),0))*Odlingsplan!O182</f>
        <v>0</v>
      </c>
      <c r="F182" cm="1">
        <f t="array" ref="F182">(INDEX(Grunddata!$Q$3:$Q$87,MATCH(Odlingsplan!N182,Grunddata!$O$3:$O$87,0),0))*Odlingsplan!O182</f>
        <v>0</v>
      </c>
      <c r="G182" cm="1">
        <f t="array" ref="G182">(INDEX(Grunddata!$R$3:$R$87,MATCH(Odlingsplan!N182,Grunddata!$O$3:$O$87,0),0))*Odlingsplan!O182</f>
        <v>0</v>
      </c>
      <c r="H182" cm="1">
        <f t="array" ref="H182">(INDEX(Grunddata!$P$3:$P$87,MATCH(Odlingsplan!P182,Grunddata!$O$3:$O$87,0),0))*Odlingsplan!Q182</f>
        <v>0</v>
      </c>
      <c r="I182" cm="1">
        <f t="array" ref="I182">(INDEX(Grunddata!$Q$3:$Q$87,MATCH(Odlingsplan!P182,Grunddata!$O$3:$O$87,0),0))*Odlingsplan!Q182</f>
        <v>0</v>
      </c>
      <c r="J182" cm="1">
        <f t="array" ref="J182">(INDEX(Grunddata!$R$3:$R$87,MATCH(Odlingsplan!P182,Grunddata!$O$3:$O$87,0),0))*Odlingsplan!Q182</f>
        <v>0</v>
      </c>
      <c r="L182" s="15" t="e" cm="1">
        <f t="array" ref="L182">INDEX(Grunddata!$F$3:$F$49,MATCH(Odlingsplan!$B182,Grunddata!$C$3:$C$49,0),0)*(IF(Odlingsplan!$F182=0,(Odlingsplan!$D182/1000*Odlingsplan!$C182),Odlingsplan!$F182))</f>
        <v>#N/A</v>
      </c>
      <c r="M182" s="15" t="e" cm="1">
        <f t="array" ref="M182">INDEX(Grunddata!$G$3:$G$49,MATCH(Odlingsplan!$B182,Grunddata!$C$3:$C$49,0),0)*(IF(Odlingsplan!$F182=0,(Odlingsplan!$D182/1000*Odlingsplan!$C182),Odlingsplan!$F182))</f>
        <v>#N/A</v>
      </c>
      <c r="N182" s="15" t="e" cm="1">
        <f t="array" ref="N182">INDEX(Grunddata!$H$3:$H$49,MATCH(Odlingsplan!$B182,Grunddata!$C$3:$C$49,0),0)*(IF(Odlingsplan!$F182=0,(Odlingsplan!$D182/1000*Odlingsplan!$C182),Odlingsplan!$F182))</f>
        <v>#N/A</v>
      </c>
      <c r="O182" s="15" t="e" cm="1">
        <f t="array" ref="O182">INDEX(Grunddata!$I$3:$I$49,MATCH(Odlingsplan!$B182,Grunddata!$C$3:$C$49,0),0)*(IF(Odlingsplan!$F182=0,(Odlingsplan!$H182/1000*Odlingsplan!$C182),(Odlingsplan!H182/Odlingsplan!D182*Odlingsplan!F182)))</f>
        <v>#N/A</v>
      </c>
      <c r="P182" s="15" t="e" cm="1">
        <f t="array" ref="P182">INDEX(Grunddata!$J$3:$J$49,MATCH(Odlingsplan!$B182,Grunddata!$C$3:$C$49,0),0)*(IF(Odlingsplan!$F182=0,(Odlingsplan!$H182/1000*Odlingsplan!$C182),(Odlingsplan!H182/Odlingsplan!D182*Odlingsplan!F182)))</f>
        <v>#N/A</v>
      </c>
      <c r="Q182" s="15" t="e" cm="1">
        <f t="array" ref="Q182">INDEX(Grunddata!$K$3:$K$49,MATCH(Odlingsplan!$B182,Grunddata!$C$3:$C$49,0),0)*(IF(Odlingsplan!$F182=0,(Odlingsplan!$H182/1000*Odlingsplan!$C182),(Odlingsplan!H182/Odlingsplan!D182*Odlingsplan!F182)))</f>
        <v>#N/A</v>
      </c>
    </row>
    <row r="183" spans="1:17" x14ac:dyDescent="0.3">
      <c r="A183" t="e" cm="1">
        <f t="array" ref="A183">(INDEX(Kvävenedfall!C$5:C$296,MATCH(Odlingsplan!$B$7,Kvävenedfall!B$5:B$296,0),0))*Odlingsplan!C183/10</f>
        <v>#N/A</v>
      </c>
      <c r="B183" cm="1">
        <f t="array" ref="B183">(INDEX(Grunddata!$P$3:$P$87,MATCH(Odlingsplan!L183,Grunddata!$O$3:$O$87,0),0))*Odlingsplan!M183</f>
        <v>0</v>
      </c>
      <c r="C183" cm="1">
        <f t="array" ref="C183">(INDEX(Grunddata!$Q$3:$Q$87,MATCH(Odlingsplan!L183,Grunddata!$O$3:$O$87,0),0))*Odlingsplan!M183</f>
        <v>0</v>
      </c>
      <c r="D183" cm="1">
        <f t="array" ref="D183">(INDEX(Grunddata!$R$3:$R$87,MATCH(Odlingsplan!L183,Grunddata!$O$3:$O$87,0),0))*Odlingsplan!M183</f>
        <v>0</v>
      </c>
      <c r="E183" cm="1">
        <f t="array" ref="E183">(INDEX(Grunddata!$P$3:$P$87,MATCH(Odlingsplan!N183,Grunddata!$O$3:$O$87,0),0))*Odlingsplan!O183</f>
        <v>0</v>
      </c>
      <c r="F183" cm="1">
        <f t="array" ref="F183">(INDEX(Grunddata!$Q$3:$Q$87,MATCH(Odlingsplan!N183,Grunddata!$O$3:$O$87,0),0))*Odlingsplan!O183</f>
        <v>0</v>
      </c>
      <c r="G183" cm="1">
        <f t="array" ref="G183">(INDEX(Grunddata!$R$3:$R$87,MATCH(Odlingsplan!N183,Grunddata!$O$3:$O$87,0),0))*Odlingsplan!O183</f>
        <v>0</v>
      </c>
      <c r="H183" cm="1">
        <f t="array" ref="H183">(INDEX(Grunddata!$P$3:$P$87,MATCH(Odlingsplan!P183,Grunddata!$O$3:$O$87,0),0))*Odlingsplan!Q183</f>
        <v>0</v>
      </c>
      <c r="I183" cm="1">
        <f t="array" ref="I183">(INDEX(Grunddata!$Q$3:$Q$87,MATCH(Odlingsplan!P183,Grunddata!$O$3:$O$87,0),0))*Odlingsplan!Q183</f>
        <v>0</v>
      </c>
      <c r="J183" cm="1">
        <f t="array" ref="J183">(INDEX(Grunddata!$R$3:$R$87,MATCH(Odlingsplan!P183,Grunddata!$O$3:$O$87,0),0))*Odlingsplan!Q183</f>
        <v>0</v>
      </c>
      <c r="L183" s="15" t="e" cm="1">
        <f t="array" ref="L183">INDEX(Grunddata!$F$3:$F$49,MATCH(Odlingsplan!$B183,Grunddata!$C$3:$C$49,0),0)*(IF(Odlingsplan!$F183=0,(Odlingsplan!$D183/1000*Odlingsplan!$C183),Odlingsplan!$F183))</f>
        <v>#N/A</v>
      </c>
      <c r="M183" s="15" t="e" cm="1">
        <f t="array" ref="M183">INDEX(Grunddata!$G$3:$G$49,MATCH(Odlingsplan!$B183,Grunddata!$C$3:$C$49,0),0)*(IF(Odlingsplan!$F183=0,(Odlingsplan!$D183/1000*Odlingsplan!$C183),Odlingsplan!$F183))</f>
        <v>#N/A</v>
      </c>
      <c r="N183" s="15" t="e" cm="1">
        <f t="array" ref="N183">INDEX(Grunddata!$H$3:$H$49,MATCH(Odlingsplan!$B183,Grunddata!$C$3:$C$49,0),0)*(IF(Odlingsplan!$F183=0,(Odlingsplan!$D183/1000*Odlingsplan!$C183),Odlingsplan!$F183))</f>
        <v>#N/A</v>
      </c>
      <c r="O183" s="15" t="e" cm="1">
        <f t="array" ref="O183">INDEX(Grunddata!$I$3:$I$49,MATCH(Odlingsplan!$B183,Grunddata!$C$3:$C$49,0),0)*(IF(Odlingsplan!$F183=0,(Odlingsplan!$H183/1000*Odlingsplan!$C183),(Odlingsplan!H183/Odlingsplan!D183*Odlingsplan!F183)))</f>
        <v>#N/A</v>
      </c>
      <c r="P183" s="15" t="e" cm="1">
        <f t="array" ref="P183">INDEX(Grunddata!$J$3:$J$49,MATCH(Odlingsplan!$B183,Grunddata!$C$3:$C$49,0),0)*(IF(Odlingsplan!$F183=0,(Odlingsplan!$H183/1000*Odlingsplan!$C183),(Odlingsplan!H183/Odlingsplan!D183*Odlingsplan!F183)))</f>
        <v>#N/A</v>
      </c>
      <c r="Q183" s="15" t="e" cm="1">
        <f t="array" ref="Q183">INDEX(Grunddata!$K$3:$K$49,MATCH(Odlingsplan!$B183,Grunddata!$C$3:$C$49,0),0)*(IF(Odlingsplan!$F183=0,(Odlingsplan!$H183/1000*Odlingsplan!$C183),(Odlingsplan!H183/Odlingsplan!D183*Odlingsplan!F183)))</f>
        <v>#N/A</v>
      </c>
    </row>
    <row r="184" spans="1:17" x14ac:dyDescent="0.3">
      <c r="A184" t="e" cm="1">
        <f t="array" ref="A184">(INDEX(Kvävenedfall!C$5:C$296,MATCH(Odlingsplan!$B$7,Kvävenedfall!B$5:B$296,0),0))*Odlingsplan!C184/10</f>
        <v>#N/A</v>
      </c>
      <c r="B184" cm="1">
        <f t="array" ref="B184">(INDEX(Grunddata!$P$3:$P$87,MATCH(Odlingsplan!L184,Grunddata!$O$3:$O$87,0),0))*Odlingsplan!M184</f>
        <v>0</v>
      </c>
      <c r="C184" cm="1">
        <f t="array" ref="C184">(INDEX(Grunddata!$Q$3:$Q$87,MATCH(Odlingsplan!L184,Grunddata!$O$3:$O$87,0),0))*Odlingsplan!M184</f>
        <v>0</v>
      </c>
      <c r="D184" cm="1">
        <f t="array" ref="D184">(INDEX(Grunddata!$R$3:$R$87,MATCH(Odlingsplan!L184,Grunddata!$O$3:$O$87,0),0))*Odlingsplan!M184</f>
        <v>0</v>
      </c>
      <c r="E184" cm="1">
        <f t="array" ref="E184">(INDEX(Grunddata!$P$3:$P$87,MATCH(Odlingsplan!N184,Grunddata!$O$3:$O$87,0),0))*Odlingsplan!O184</f>
        <v>0</v>
      </c>
      <c r="F184" cm="1">
        <f t="array" ref="F184">(INDEX(Grunddata!$Q$3:$Q$87,MATCH(Odlingsplan!N184,Grunddata!$O$3:$O$87,0),0))*Odlingsplan!O184</f>
        <v>0</v>
      </c>
      <c r="G184" cm="1">
        <f t="array" ref="G184">(INDEX(Grunddata!$R$3:$R$87,MATCH(Odlingsplan!N184,Grunddata!$O$3:$O$87,0),0))*Odlingsplan!O184</f>
        <v>0</v>
      </c>
      <c r="H184" cm="1">
        <f t="array" ref="H184">(INDEX(Grunddata!$P$3:$P$87,MATCH(Odlingsplan!P184,Grunddata!$O$3:$O$87,0),0))*Odlingsplan!Q184</f>
        <v>0</v>
      </c>
      <c r="I184" cm="1">
        <f t="array" ref="I184">(INDEX(Grunddata!$Q$3:$Q$87,MATCH(Odlingsplan!P184,Grunddata!$O$3:$O$87,0),0))*Odlingsplan!Q184</f>
        <v>0</v>
      </c>
      <c r="J184" cm="1">
        <f t="array" ref="J184">(INDEX(Grunddata!$R$3:$R$87,MATCH(Odlingsplan!P184,Grunddata!$O$3:$O$87,0),0))*Odlingsplan!Q184</f>
        <v>0</v>
      </c>
      <c r="L184" s="15" t="e" cm="1">
        <f t="array" ref="L184">INDEX(Grunddata!$F$3:$F$49,MATCH(Odlingsplan!$B184,Grunddata!$C$3:$C$49,0),0)*(IF(Odlingsplan!$F184=0,(Odlingsplan!$D184/1000*Odlingsplan!$C184),Odlingsplan!$F184))</f>
        <v>#N/A</v>
      </c>
      <c r="M184" s="15" t="e" cm="1">
        <f t="array" ref="M184">INDEX(Grunddata!$G$3:$G$49,MATCH(Odlingsplan!$B184,Grunddata!$C$3:$C$49,0),0)*(IF(Odlingsplan!$F184=0,(Odlingsplan!$D184/1000*Odlingsplan!$C184),Odlingsplan!$F184))</f>
        <v>#N/A</v>
      </c>
      <c r="N184" s="15" t="e" cm="1">
        <f t="array" ref="N184">INDEX(Grunddata!$H$3:$H$49,MATCH(Odlingsplan!$B184,Grunddata!$C$3:$C$49,0),0)*(IF(Odlingsplan!$F184=0,(Odlingsplan!$D184/1000*Odlingsplan!$C184),Odlingsplan!$F184))</f>
        <v>#N/A</v>
      </c>
      <c r="O184" s="15" t="e" cm="1">
        <f t="array" ref="O184">INDEX(Grunddata!$I$3:$I$49,MATCH(Odlingsplan!$B184,Grunddata!$C$3:$C$49,0),0)*(IF(Odlingsplan!$F184=0,(Odlingsplan!$H184/1000*Odlingsplan!$C184),(Odlingsplan!H184/Odlingsplan!D184*Odlingsplan!F184)))</f>
        <v>#N/A</v>
      </c>
      <c r="P184" s="15" t="e" cm="1">
        <f t="array" ref="P184">INDEX(Grunddata!$J$3:$J$49,MATCH(Odlingsplan!$B184,Grunddata!$C$3:$C$49,0),0)*(IF(Odlingsplan!$F184=0,(Odlingsplan!$H184/1000*Odlingsplan!$C184),(Odlingsplan!H184/Odlingsplan!D184*Odlingsplan!F184)))</f>
        <v>#N/A</v>
      </c>
      <c r="Q184" s="15" t="e" cm="1">
        <f t="array" ref="Q184">INDEX(Grunddata!$K$3:$K$49,MATCH(Odlingsplan!$B184,Grunddata!$C$3:$C$49,0),0)*(IF(Odlingsplan!$F184=0,(Odlingsplan!$H184/1000*Odlingsplan!$C184),(Odlingsplan!H184/Odlingsplan!D184*Odlingsplan!F184)))</f>
        <v>#N/A</v>
      </c>
    </row>
    <row r="185" spans="1:17" x14ac:dyDescent="0.3">
      <c r="A185" t="e" cm="1">
        <f t="array" ref="A185">(INDEX(Kvävenedfall!C$5:C$296,MATCH(Odlingsplan!$B$7,Kvävenedfall!B$5:B$296,0),0))*Odlingsplan!C185/10</f>
        <v>#N/A</v>
      </c>
      <c r="B185" cm="1">
        <f t="array" ref="B185">(INDEX(Grunddata!$P$3:$P$87,MATCH(Odlingsplan!L185,Grunddata!$O$3:$O$87,0),0))*Odlingsplan!M185</f>
        <v>0</v>
      </c>
      <c r="C185" cm="1">
        <f t="array" ref="C185">(INDEX(Grunddata!$Q$3:$Q$87,MATCH(Odlingsplan!L185,Grunddata!$O$3:$O$87,0),0))*Odlingsplan!M185</f>
        <v>0</v>
      </c>
      <c r="D185" cm="1">
        <f t="array" ref="D185">(INDEX(Grunddata!$R$3:$R$87,MATCH(Odlingsplan!L185,Grunddata!$O$3:$O$87,0),0))*Odlingsplan!M185</f>
        <v>0</v>
      </c>
      <c r="E185" cm="1">
        <f t="array" ref="E185">(INDEX(Grunddata!$P$3:$P$87,MATCH(Odlingsplan!N185,Grunddata!$O$3:$O$87,0),0))*Odlingsplan!O185</f>
        <v>0</v>
      </c>
      <c r="F185" cm="1">
        <f t="array" ref="F185">(INDEX(Grunddata!$Q$3:$Q$87,MATCH(Odlingsplan!N185,Grunddata!$O$3:$O$87,0),0))*Odlingsplan!O185</f>
        <v>0</v>
      </c>
      <c r="G185" cm="1">
        <f t="array" ref="G185">(INDEX(Grunddata!$R$3:$R$87,MATCH(Odlingsplan!N185,Grunddata!$O$3:$O$87,0),0))*Odlingsplan!O185</f>
        <v>0</v>
      </c>
      <c r="H185" cm="1">
        <f t="array" ref="H185">(INDEX(Grunddata!$P$3:$P$87,MATCH(Odlingsplan!P185,Grunddata!$O$3:$O$87,0),0))*Odlingsplan!Q185</f>
        <v>0</v>
      </c>
      <c r="I185" cm="1">
        <f t="array" ref="I185">(INDEX(Grunddata!$Q$3:$Q$87,MATCH(Odlingsplan!P185,Grunddata!$O$3:$O$87,0),0))*Odlingsplan!Q185</f>
        <v>0</v>
      </c>
      <c r="J185" cm="1">
        <f t="array" ref="J185">(INDEX(Grunddata!$R$3:$R$87,MATCH(Odlingsplan!P185,Grunddata!$O$3:$O$87,0),0))*Odlingsplan!Q185</f>
        <v>0</v>
      </c>
      <c r="L185" s="15" t="e" cm="1">
        <f t="array" ref="L185">INDEX(Grunddata!$F$3:$F$49,MATCH(Odlingsplan!$B185,Grunddata!$C$3:$C$49,0),0)*(IF(Odlingsplan!$F185=0,(Odlingsplan!$D185/1000*Odlingsplan!$C185),Odlingsplan!$F185))</f>
        <v>#N/A</v>
      </c>
      <c r="M185" s="15" t="e" cm="1">
        <f t="array" ref="M185">INDEX(Grunddata!$G$3:$G$49,MATCH(Odlingsplan!$B185,Grunddata!$C$3:$C$49,0),0)*(IF(Odlingsplan!$F185=0,(Odlingsplan!$D185/1000*Odlingsplan!$C185),Odlingsplan!$F185))</f>
        <v>#N/A</v>
      </c>
      <c r="N185" s="15" t="e" cm="1">
        <f t="array" ref="N185">INDEX(Grunddata!$H$3:$H$49,MATCH(Odlingsplan!$B185,Grunddata!$C$3:$C$49,0),0)*(IF(Odlingsplan!$F185=0,(Odlingsplan!$D185/1000*Odlingsplan!$C185),Odlingsplan!$F185))</f>
        <v>#N/A</v>
      </c>
      <c r="O185" s="15" t="e" cm="1">
        <f t="array" ref="O185">INDEX(Grunddata!$I$3:$I$49,MATCH(Odlingsplan!$B185,Grunddata!$C$3:$C$49,0),0)*(IF(Odlingsplan!$F185=0,(Odlingsplan!$H185/1000*Odlingsplan!$C185),(Odlingsplan!H185/Odlingsplan!D185*Odlingsplan!F185)))</f>
        <v>#N/A</v>
      </c>
      <c r="P185" s="15" t="e" cm="1">
        <f t="array" ref="P185">INDEX(Grunddata!$J$3:$J$49,MATCH(Odlingsplan!$B185,Grunddata!$C$3:$C$49,0),0)*(IF(Odlingsplan!$F185=0,(Odlingsplan!$H185/1000*Odlingsplan!$C185),(Odlingsplan!H185/Odlingsplan!D185*Odlingsplan!F185)))</f>
        <v>#N/A</v>
      </c>
      <c r="Q185" s="15" t="e" cm="1">
        <f t="array" ref="Q185">INDEX(Grunddata!$K$3:$K$49,MATCH(Odlingsplan!$B185,Grunddata!$C$3:$C$49,0),0)*(IF(Odlingsplan!$F185=0,(Odlingsplan!$H185/1000*Odlingsplan!$C185),(Odlingsplan!H185/Odlingsplan!D185*Odlingsplan!F185)))</f>
        <v>#N/A</v>
      </c>
    </row>
    <row r="186" spans="1:17" x14ac:dyDescent="0.3">
      <c r="A186" t="e" cm="1">
        <f t="array" ref="A186">(INDEX(Kvävenedfall!C$5:C$296,MATCH(Odlingsplan!$B$7,Kvävenedfall!B$5:B$296,0),0))*Odlingsplan!C186/10</f>
        <v>#N/A</v>
      </c>
      <c r="B186" cm="1">
        <f t="array" ref="B186">(INDEX(Grunddata!$P$3:$P$87,MATCH(Odlingsplan!L186,Grunddata!$O$3:$O$87,0),0))*Odlingsplan!M186</f>
        <v>0</v>
      </c>
      <c r="C186" cm="1">
        <f t="array" ref="C186">(INDEX(Grunddata!$Q$3:$Q$87,MATCH(Odlingsplan!L186,Grunddata!$O$3:$O$87,0),0))*Odlingsplan!M186</f>
        <v>0</v>
      </c>
      <c r="D186" cm="1">
        <f t="array" ref="D186">(INDEX(Grunddata!$R$3:$R$87,MATCH(Odlingsplan!L186,Grunddata!$O$3:$O$87,0),0))*Odlingsplan!M186</f>
        <v>0</v>
      </c>
      <c r="E186" cm="1">
        <f t="array" ref="E186">(INDEX(Grunddata!$P$3:$P$87,MATCH(Odlingsplan!N186,Grunddata!$O$3:$O$87,0),0))*Odlingsplan!O186</f>
        <v>0</v>
      </c>
      <c r="F186" cm="1">
        <f t="array" ref="F186">(INDEX(Grunddata!$Q$3:$Q$87,MATCH(Odlingsplan!N186,Grunddata!$O$3:$O$87,0),0))*Odlingsplan!O186</f>
        <v>0</v>
      </c>
      <c r="G186" cm="1">
        <f t="array" ref="G186">(INDEX(Grunddata!$R$3:$R$87,MATCH(Odlingsplan!N186,Grunddata!$O$3:$O$87,0),0))*Odlingsplan!O186</f>
        <v>0</v>
      </c>
      <c r="H186" cm="1">
        <f t="array" ref="H186">(INDEX(Grunddata!$P$3:$P$87,MATCH(Odlingsplan!P186,Grunddata!$O$3:$O$87,0),0))*Odlingsplan!Q186</f>
        <v>0</v>
      </c>
      <c r="I186" cm="1">
        <f t="array" ref="I186">(INDEX(Grunddata!$Q$3:$Q$87,MATCH(Odlingsplan!P186,Grunddata!$O$3:$O$87,0),0))*Odlingsplan!Q186</f>
        <v>0</v>
      </c>
      <c r="J186" cm="1">
        <f t="array" ref="J186">(INDEX(Grunddata!$R$3:$R$87,MATCH(Odlingsplan!P186,Grunddata!$O$3:$O$87,0),0))*Odlingsplan!Q186</f>
        <v>0</v>
      </c>
      <c r="L186" s="15" t="e" cm="1">
        <f t="array" ref="L186">INDEX(Grunddata!$F$3:$F$49,MATCH(Odlingsplan!$B186,Grunddata!$C$3:$C$49,0),0)*(IF(Odlingsplan!$F186=0,(Odlingsplan!$D186/1000*Odlingsplan!$C186),Odlingsplan!$F186))</f>
        <v>#N/A</v>
      </c>
      <c r="M186" s="15" t="e" cm="1">
        <f t="array" ref="M186">INDEX(Grunddata!$G$3:$G$49,MATCH(Odlingsplan!$B186,Grunddata!$C$3:$C$49,0),0)*(IF(Odlingsplan!$F186=0,(Odlingsplan!$D186/1000*Odlingsplan!$C186),Odlingsplan!$F186))</f>
        <v>#N/A</v>
      </c>
      <c r="N186" s="15" t="e" cm="1">
        <f t="array" ref="N186">INDEX(Grunddata!$H$3:$H$49,MATCH(Odlingsplan!$B186,Grunddata!$C$3:$C$49,0),0)*(IF(Odlingsplan!$F186=0,(Odlingsplan!$D186/1000*Odlingsplan!$C186),Odlingsplan!$F186))</f>
        <v>#N/A</v>
      </c>
      <c r="O186" s="15" t="e" cm="1">
        <f t="array" ref="O186">INDEX(Grunddata!$I$3:$I$49,MATCH(Odlingsplan!$B186,Grunddata!$C$3:$C$49,0),0)*(IF(Odlingsplan!$F186=0,(Odlingsplan!$H186/1000*Odlingsplan!$C186),(Odlingsplan!H186/Odlingsplan!D186*Odlingsplan!F186)))</f>
        <v>#N/A</v>
      </c>
      <c r="P186" s="15" t="e" cm="1">
        <f t="array" ref="P186">INDEX(Grunddata!$J$3:$J$49,MATCH(Odlingsplan!$B186,Grunddata!$C$3:$C$49,0),0)*(IF(Odlingsplan!$F186=0,(Odlingsplan!$H186/1000*Odlingsplan!$C186),(Odlingsplan!H186/Odlingsplan!D186*Odlingsplan!F186)))</f>
        <v>#N/A</v>
      </c>
      <c r="Q186" s="15" t="e" cm="1">
        <f t="array" ref="Q186">INDEX(Grunddata!$K$3:$K$49,MATCH(Odlingsplan!$B186,Grunddata!$C$3:$C$49,0),0)*(IF(Odlingsplan!$F186=0,(Odlingsplan!$H186/1000*Odlingsplan!$C186),(Odlingsplan!H186/Odlingsplan!D186*Odlingsplan!F186)))</f>
        <v>#N/A</v>
      </c>
    </row>
    <row r="187" spans="1:17" x14ac:dyDescent="0.3">
      <c r="A187" t="e" cm="1">
        <f t="array" ref="A187">(INDEX(Kvävenedfall!C$5:C$296,MATCH(Odlingsplan!$B$7,Kvävenedfall!B$5:B$296,0),0))*Odlingsplan!C187/10</f>
        <v>#N/A</v>
      </c>
      <c r="B187" cm="1">
        <f t="array" ref="B187">(INDEX(Grunddata!$P$3:$P$87,MATCH(Odlingsplan!L187,Grunddata!$O$3:$O$87,0),0))*Odlingsplan!M187</f>
        <v>0</v>
      </c>
      <c r="C187" cm="1">
        <f t="array" ref="C187">(INDEX(Grunddata!$Q$3:$Q$87,MATCH(Odlingsplan!L187,Grunddata!$O$3:$O$87,0),0))*Odlingsplan!M187</f>
        <v>0</v>
      </c>
      <c r="D187" cm="1">
        <f t="array" ref="D187">(INDEX(Grunddata!$R$3:$R$87,MATCH(Odlingsplan!L187,Grunddata!$O$3:$O$87,0),0))*Odlingsplan!M187</f>
        <v>0</v>
      </c>
      <c r="E187" cm="1">
        <f t="array" ref="E187">(INDEX(Grunddata!$P$3:$P$87,MATCH(Odlingsplan!N187,Grunddata!$O$3:$O$87,0),0))*Odlingsplan!O187</f>
        <v>0</v>
      </c>
      <c r="F187" cm="1">
        <f t="array" ref="F187">(INDEX(Grunddata!$Q$3:$Q$87,MATCH(Odlingsplan!N187,Grunddata!$O$3:$O$87,0),0))*Odlingsplan!O187</f>
        <v>0</v>
      </c>
      <c r="G187" cm="1">
        <f t="array" ref="G187">(INDEX(Grunddata!$R$3:$R$87,MATCH(Odlingsplan!N187,Grunddata!$O$3:$O$87,0),0))*Odlingsplan!O187</f>
        <v>0</v>
      </c>
      <c r="H187" cm="1">
        <f t="array" ref="H187">(INDEX(Grunddata!$P$3:$P$87,MATCH(Odlingsplan!P187,Grunddata!$O$3:$O$87,0),0))*Odlingsplan!Q187</f>
        <v>0</v>
      </c>
      <c r="I187" cm="1">
        <f t="array" ref="I187">(INDEX(Grunddata!$Q$3:$Q$87,MATCH(Odlingsplan!P187,Grunddata!$O$3:$O$87,0),0))*Odlingsplan!Q187</f>
        <v>0</v>
      </c>
      <c r="J187" cm="1">
        <f t="array" ref="J187">(INDEX(Grunddata!$R$3:$R$87,MATCH(Odlingsplan!P187,Grunddata!$O$3:$O$87,0),0))*Odlingsplan!Q187</f>
        <v>0</v>
      </c>
      <c r="L187" s="15" t="e" cm="1">
        <f t="array" ref="L187">INDEX(Grunddata!$F$3:$F$49,MATCH(Odlingsplan!$B187,Grunddata!$C$3:$C$49,0),0)*(IF(Odlingsplan!$F187=0,(Odlingsplan!$D187/1000*Odlingsplan!$C187),Odlingsplan!$F187))</f>
        <v>#N/A</v>
      </c>
      <c r="M187" s="15" t="e" cm="1">
        <f t="array" ref="M187">INDEX(Grunddata!$G$3:$G$49,MATCH(Odlingsplan!$B187,Grunddata!$C$3:$C$49,0),0)*(IF(Odlingsplan!$F187=0,(Odlingsplan!$D187/1000*Odlingsplan!$C187),Odlingsplan!$F187))</f>
        <v>#N/A</v>
      </c>
      <c r="N187" s="15" t="e" cm="1">
        <f t="array" ref="N187">INDEX(Grunddata!$H$3:$H$49,MATCH(Odlingsplan!$B187,Grunddata!$C$3:$C$49,0),0)*(IF(Odlingsplan!$F187=0,(Odlingsplan!$D187/1000*Odlingsplan!$C187),Odlingsplan!$F187))</f>
        <v>#N/A</v>
      </c>
      <c r="O187" s="15" t="e" cm="1">
        <f t="array" ref="O187">INDEX(Grunddata!$I$3:$I$49,MATCH(Odlingsplan!$B187,Grunddata!$C$3:$C$49,0),0)*(IF(Odlingsplan!$F187=0,(Odlingsplan!$H187/1000*Odlingsplan!$C187),(Odlingsplan!H187/Odlingsplan!D187*Odlingsplan!F187)))</f>
        <v>#N/A</v>
      </c>
      <c r="P187" s="15" t="e" cm="1">
        <f t="array" ref="P187">INDEX(Grunddata!$J$3:$J$49,MATCH(Odlingsplan!$B187,Grunddata!$C$3:$C$49,0),0)*(IF(Odlingsplan!$F187=0,(Odlingsplan!$H187/1000*Odlingsplan!$C187),(Odlingsplan!H187/Odlingsplan!D187*Odlingsplan!F187)))</f>
        <v>#N/A</v>
      </c>
      <c r="Q187" s="15" t="e" cm="1">
        <f t="array" ref="Q187">INDEX(Grunddata!$K$3:$K$49,MATCH(Odlingsplan!$B187,Grunddata!$C$3:$C$49,0),0)*(IF(Odlingsplan!$F187=0,(Odlingsplan!$H187/1000*Odlingsplan!$C187),(Odlingsplan!H187/Odlingsplan!D187*Odlingsplan!F187)))</f>
        <v>#N/A</v>
      </c>
    </row>
    <row r="188" spans="1:17" x14ac:dyDescent="0.3">
      <c r="A188" t="e" cm="1">
        <f t="array" ref="A188">(INDEX(Kvävenedfall!C$5:C$296,MATCH(Odlingsplan!$B$7,Kvävenedfall!B$5:B$296,0),0))*Odlingsplan!C188/10</f>
        <v>#N/A</v>
      </c>
      <c r="B188" cm="1">
        <f t="array" ref="B188">(INDEX(Grunddata!$P$3:$P$87,MATCH(Odlingsplan!L188,Grunddata!$O$3:$O$87,0),0))*Odlingsplan!M188</f>
        <v>0</v>
      </c>
      <c r="C188" cm="1">
        <f t="array" ref="C188">(INDEX(Grunddata!$Q$3:$Q$87,MATCH(Odlingsplan!L188,Grunddata!$O$3:$O$87,0),0))*Odlingsplan!M188</f>
        <v>0</v>
      </c>
      <c r="D188" cm="1">
        <f t="array" ref="D188">(INDEX(Grunddata!$R$3:$R$87,MATCH(Odlingsplan!L188,Grunddata!$O$3:$O$87,0),0))*Odlingsplan!M188</f>
        <v>0</v>
      </c>
      <c r="E188" cm="1">
        <f t="array" ref="E188">(INDEX(Grunddata!$P$3:$P$87,MATCH(Odlingsplan!N188,Grunddata!$O$3:$O$87,0),0))*Odlingsplan!O188</f>
        <v>0</v>
      </c>
      <c r="F188" cm="1">
        <f t="array" ref="F188">(INDEX(Grunddata!$Q$3:$Q$87,MATCH(Odlingsplan!N188,Grunddata!$O$3:$O$87,0),0))*Odlingsplan!O188</f>
        <v>0</v>
      </c>
      <c r="G188" cm="1">
        <f t="array" ref="G188">(INDEX(Grunddata!$R$3:$R$87,MATCH(Odlingsplan!N188,Grunddata!$O$3:$O$87,0),0))*Odlingsplan!O188</f>
        <v>0</v>
      </c>
      <c r="H188" cm="1">
        <f t="array" ref="H188">(INDEX(Grunddata!$P$3:$P$87,MATCH(Odlingsplan!P188,Grunddata!$O$3:$O$87,0),0))*Odlingsplan!Q188</f>
        <v>0</v>
      </c>
      <c r="I188" cm="1">
        <f t="array" ref="I188">(INDEX(Grunddata!$Q$3:$Q$87,MATCH(Odlingsplan!P188,Grunddata!$O$3:$O$87,0),0))*Odlingsplan!Q188</f>
        <v>0</v>
      </c>
      <c r="J188" cm="1">
        <f t="array" ref="J188">(INDEX(Grunddata!$R$3:$R$87,MATCH(Odlingsplan!P188,Grunddata!$O$3:$O$87,0),0))*Odlingsplan!Q188</f>
        <v>0</v>
      </c>
      <c r="L188" s="15" t="e" cm="1">
        <f t="array" ref="L188">INDEX(Grunddata!$F$3:$F$49,MATCH(Odlingsplan!$B188,Grunddata!$C$3:$C$49,0),0)*(IF(Odlingsplan!$F188=0,(Odlingsplan!$D188/1000*Odlingsplan!$C188),Odlingsplan!$F188))</f>
        <v>#N/A</v>
      </c>
      <c r="M188" s="15" t="e" cm="1">
        <f t="array" ref="M188">INDEX(Grunddata!$G$3:$G$49,MATCH(Odlingsplan!$B188,Grunddata!$C$3:$C$49,0),0)*(IF(Odlingsplan!$F188=0,(Odlingsplan!$D188/1000*Odlingsplan!$C188),Odlingsplan!$F188))</f>
        <v>#N/A</v>
      </c>
      <c r="N188" s="15" t="e" cm="1">
        <f t="array" ref="N188">INDEX(Grunddata!$H$3:$H$49,MATCH(Odlingsplan!$B188,Grunddata!$C$3:$C$49,0),0)*(IF(Odlingsplan!$F188=0,(Odlingsplan!$D188/1000*Odlingsplan!$C188),Odlingsplan!$F188))</f>
        <v>#N/A</v>
      </c>
      <c r="O188" s="15" t="e" cm="1">
        <f t="array" ref="O188">INDEX(Grunddata!$I$3:$I$49,MATCH(Odlingsplan!$B188,Grunddata!$C$3:$C$49,0),0)*(IF(Odlingsplan!$F188=0,(Odlingsplan!$H188/1000*Odlingsplan!$C188),(Odlingsplan!H188/Odlingsplan!D188*Odlingsplan!F188)))</f>
        <v>#N/A</v>
      </c>
      <c r="P188" s="15" t="e" cm="1">
        <f t="array" ref="P188">INDEX(Grunddata!$J$3:$J$49,MATCH(Odlingsplan!$B188,Grunddata!$C$3:$C$49,0),0)*(IF(Odlingsplan!$F188=0,(Odlingsplan!$H188/1000*Odlingsplan!$C188),(Odlingsplan!H188/Odlingsplan!D188*Odlingsplan!F188)))</f>
        <v>#N/A</v>
      </c>
      <c r="Q188" s="15" t="e" cm="1">
        <f t="array" ref="Q188">INDEX(Grunddata!$K$3:$K$49,MATCH(Odlingsplan!$B188,Grunddata!$C$3:$C$49,0),0)*(IF(Odlingsplan!$F188=0,(Odlingsplan!$H188/1000*Odlingsplan!$C188),(Odlingsplan!H188/Odlingsplan!D188*Odlingsplan!F188)))</f>
        <v>#N/A</v>
      </c>
    </row>
    <row r="189" spans="1:17" x14ac:dyDescent="0.3">
      <c r="A189" t="e" cm="1">
        <f t="array" ref="A189">(INDEX(Kvävenedfall!C$5:C$296,MATCH(Odlingsplan!$B$7,Kvävenedfall!B$5:B$296,0),0))*Odlingsplan!C189/10</f>
        <v>#N/A</v>
      </c>
      <c r="B189" cm="1">
        <f t="array" ref="B189">(INDEX(Grunddata!$P$3:$P$87,MATCH(Odlingsplan!L189,Grunddata!$O$3:$O$87,0),0))*Odlingsplan!M189</f>
        <v>0</v>
      </c>
      <c r="C189" cm="1">
        <f t="array" ref="C189">(INDEX(Grunddata!$Q$3:$Q$87,MATCH(Odlingsplan!L189,Grunddata!$O$3:$O$87,0),0))*Odlingsplan!M189</f>
        <v>0</v>
      </c>
      <c r="D189" cm="1">
        <f t="array" ref="D189">(INDEX(Grunddata!$R$3:$R$87,MATCH(Odlingsplan!L189,Grunddata!$O$3:$O$87,0),0))*Odlingsplan!M189</f>
        <v>0</v>
      </c>
      <c r="E189" cm="1">
        <f t="array" ref="E189">(INDEX(Grunddata!$P$3:$P$87,MATCH(Odlingsplan!N189,Grunddata!$O$3:$O$87,0),0))*Odlingsplan!O189</f>
        <v>0</v>
      </c>
      <c r="F189" cm="1">
        <f t="array" ref="F189">(INDEX(Grunddata!$Q$3:$Q$87,MATCH(Odlingsplan!N189,Grunddata!$O$3:$O$87,0),0))*Odlingsplan!O189</f>
        <v>0</v>
      </c>
      <c r="G189" cm="1">
        <f t="array" ref="G189">(INDEX(Grunddata!$R$3:$R$87,MATCH(Odlingsplan!N189,Grunddata!$O$3:$O$87,0),0))*Odlingsplan!O189</f>
        <v>0</v>
      </c>
      <c r="H189" cm="1">
        <f t="array" ref="H189">(INDEX(Grunddata!$P$3:$P$87,MATCH(Odlingsplan!P189,Grunddata!$O$3:$O$87,0),0))*Odlingsplan!Q189</f>
        <v>0</v>
      </c>
      <c r="I189" cm="1">
        <f t="array" ref="I189">(INDEX(Grunddata!$Q$3:$Q$87,MATCH(Odlingsplan!P189,Grunddata!$O$3:$O$87,0),0))*Odlingsplan!Q189</f>
        <v>0</v>
      </c>
      <c r="J189" cm="1">
        <f t="array" ref="J189">(INDEX(Grunddata!$R$3:$R$87,MATCH(Odlingsplan!P189,Grunddata!$O$3:$O$87,0),0))*Odlingsplan!Q189</f>
        <v>0</v>
      </c>
      <c r="L189" s="15" t="e" cm="1">
        <f t="array" ref="L189">INDEX(Grunddata!$F$3:$F$49,MATCH(Odlingsplan!$B189,Grunddata!$C$3:$C$49,0),0)*(IF(Odlingsplan!$F189=0,(Odlingsplan!$D189/1000*Odlingsplan!$C189),Odlingsplan!$F189))</f>
        <v>#N/A</v>
      </c>
      <c r="M189" s="15" t="e" cm="1">
        <f t="array" ref="M189">INDEX(Grunddata!$G$3:$G$49,MATCH(Odlingsplan!$B189,Grunddata!$C$3:$C$49,0),0)*(IF(Odlingsplan!$F189=0,(Odlingsplan!$D189/1000*Odlingsplan!$C189),Odlingsplan!$F189))</f>
        <v>#N/A</v>
      </c>
      <c r="N189" s="15" t="e" cm="1">
        <f t="array" ref="N189">INDEX(Grunddata!$H$3:$H$49,MATCH(Odlingsplan!$B189,Grunddata!$C$3:$C$49,0),0)*(IF(Odlingsplan!$F189=0,(Odlingsplan!$D189/1000*Odlingsplan!$C189),Odlingsplan!$F189))</f>
        <v>#N/A</v>
      </c>
      <c r="O189" s="15" t="e" cm="1">
        <f t="array" ref="O189">INDEX(Grunddata!$I$3:$I$49,MATCH(Odlingsplan!$B189,Grunddata!$C$3:$C$49,0),0)*(IF(Odlingsplan!$F189=0,(Odlingsplan!$H189/1000*Odlingsplan!$C189),(Odlingsplan!H189/Odlingsplan!D189*Odlingsplan!F189)))</f>
        <v>#N/A</v>
      </c>
      <c r="P189" s="15" t="e" cm="1">
        <f t="array" ref="P189">INDEX(Grunddata!$J$3:$J$49,MATCH(Odlingsplan!$B189,Grunddata!$C$3:$C$49,0),0)*(IF(Odlingsplan!$F189=0,(Odlingsplan!$H189/1000*Odlingsplan!$C189),(Odlingsplan!H189/Odlingsplan!D189*Odlingsplan!F189)))</f>
        <v>#N/A</v>
      </c>
      <c r="Q189" s="15" t="e" cm="1">
        <f t="array" ref="Q189">INDEX(Grunddata!$K$3:$K$49,MATCH(Odlingsplan!$B189,Grunddata!$C$3:$C$49,0),0)*(IF(Odlingsplan!$F189=0,(Odlingsplan!$H189/1000*Odlingsplan!$C189),(Odlingsplan!H189/Odlingsplan!D189*Odlingsplan!F189)))</f>
        <v>#N/A</v>
      </c>
    </row>
    <row r="190" spans="1:17" x14ac:dyDescent="0.3">
      <c r="A190" t="e" cm="1">
        <f t="array" ref="A190">(INDEX(Kvävenedfall!C$5:C$296,MATCH(Odlingsplan!$B$7,Kvävenedfall!B$5:B$296,0),0))*Odlingsplan!C190/10</f>
        <v>#N/A</v>
      </c>
      <c r="B190" cm="1">
        <f t="array" ref="B190">(INDEX(Grunddata!$P$3:$P$87,MATCH(Odlingsplan!L190,Grunddata!$O$3:$O$87,0),0))*Odlingsplan!M190</f>
        <v>0</v>
      </c>
      <c r="C190" cm="1">
        <f t="array" ref="C190">(INDEX(Grunddata!$Q$3:$Q$87,MATCH(Odlingsplan!L190,Grunddata!$O$3:$O$87,0),0))*Odlingsplan!M190</f>
        <v>0</v>
      </c>
      <c r="D190" cm="1">
        <f t="array" ref="D190">(INDEX(Grunddata!$R$3:$R$87,MATCH(Odlingsplan!L190,Grunddata!$O$3:$O$87,0),0))*Odlingsplan!M190</f>
        <v>0</v>
      </c>
      <c r="E190" cm="1">
        <f t="array" ref="E190">(INDEX(Grunddata!$P$3:$P$87,MATCH(Odlingsplan!N190,Grunddata!$O$3:$O$87,0),0))*Odlingsplan!O190</f>
        <v>0</v>
      </c>
      <c r="F190" cm="1">
        <f t="array" ref="F190">(INDEX(Grunddata!$Q$3:$Q$87,MATCH(Odlingsplan!N190,Grunddata!$O$3:$O$87,0),0))*Odlingsplan!O190</f>
        <v>0</v>
      </c>
      <c r="G190" cm="1">
        <f t="array" ref="G190">(INDEX(Grunddata!$R$3:$R$87,MATCH(Odlingsplan!N190,Grunddata!$O$3:$O$87,0),0))*Odlingsplan!O190</f>
        <v>0</v>
      </c>
      <c r="H190" cm="1">
        <f t="array" ref="H190">(INDEX(Grunddata!$P$3:$P$87,MATCH(Odlingsplan!P190,Grunddata!$O$3:$O$87,0),0))*Odlingsplan!Q190</f>
        <v>0</v>
      </c>
      <c r="I190" cm="1">
        <f t="array" ref="I190">(INDEX(Grunddata!$Q$3:$Q$87,MATCH(Odlingsplan!P190,Grunddata!$O$3:$O$87,0),0))*Odlingsplan!Q190</f>
        <v>0</v>
      </c>
      <c r="J190" cm="1">
        <f t="array" ref="J190">(INDEX(Grunddata!$R$3:$R$87,MATCH(Odlingsplan!P190,Grunddata!$O$3:$O$87,0),0))*Odlingsplan!Q190</f>
        <v>0</v>
      </c>
      <c r="L190" s="15" t="e" cm="1">
        <f t="array" ref="L190">INDEX(Grunddata!$F$3:$F$49,MATCH(Odlingsplan!$B190,Grunddata!$C$3:$C$49,0),0)*(IF(Odlingsplan!$F190=0,(Odlingsplan!$D190/1000*Odlingsplan!$C190),Odlingsplan!$F190))</f>
        <v>#N/A</v>
      </c>
      <c r="M190" s="15" t="e" cm="1">
        <f t="array" ref="M190">INDEX(Grunddata!$G$3:$G$49,MATCH(Odlingsplan!$B190,Grunddata!$C$3:$C$49,0),0)*(IF(Odlingsplan!$F190=0,(Odlingsplan!$D190/1000*Odlingsplan!$C190),Odlingsplan!$F190))</f>
        <v>#N/A</v>
      </c>
      <c r="N190" s="15" t="e" cm="1">
        <f t="array" ref="N190">INDEX(Grunddata!$H$3:$H$49,MATCH(Odlingsplan!$B190,Grunddata!$C$3:$C$49,0),0)*(IF(Odlingsplan!$F190=0,(Odlingsplan!$D190/1000*Odlingsplan!$C190),Odlingsplan!$F190))</f>
        <v>#N/A</v>
      </c>
      <c r="O190" s="15" t="e" cm="1">
        <f t="array" ref="O190">INDEX(Grunddata!$I$3:$I$49,MATCH(Odlingsplan!$B190,Grunddata!$C$3:$C$49,0),0)*(IF(Odlingsplan!$F190=0,(Odlingsplan!$H190/1000*Odlingsplan!$C190),(Odlingsplan!H190/Odlingsplan!D190*Odlingsplan!F190)))</f>
        <v>#N/A</v>
      </c>
      <c r="P190" s="15" t="e" cm="1">
        <f t="array" ref="P190">INDEX(Grunddata!$J$3:$J$49,MATCH(Odlingsplan!$B190,Grunddata!$C$3:$C$49,0),0)*(IF(Odlingsplan!$F190=0,(Odlingsplan!$H190/1000*Odlingsplan!$C190),(Odlingsplan!H190/Odlingsplan!D190*Odlingsplan!F190)))</f>
        <v>#N/A</v>
      </c>
      <c r="Q190" s="15" t="e" cm="1">
        <f t="array" ref="Q190">INDEX(Grunddata!$K$3:$K$49,MATCH(Odlingsplan!$B190,Grunddata!$C$3:$C$49,0),0)*(IF(Odlingsplan!$F190=0,(Odlingsplan!$H190/1000*Odlingsplan!$C190),(Odlingsplan!H190/Odlingsplan!D190*Odlingsplan!F190)))</f>
        <v>#N/A</v>
      </c>
    </row>
    <row r="191" spans="1:17" x14ac:dyDescent="0.3">
      <c r="A191" t="e" cm="1">
        <f t="array" ref="A191">(INDEX(Kvävenedfall!C$5:C$296,MATCH(Odlingsplan!$B$7,Kvävenedfall!B$5:B$296,0),0))*Odlingsplan!C191/10</f>
        <v>#N/A</v>
      </c>
      <c r="B191" cm="1">
        <f t="array" ref="B191">(INDEX(Grunddata!$P$3:$P$87,MATCH(Odlingsplan!L191,Grunddata!$O$3:$O$87,0),0))*Odlingsplan!M191</f>
        <v>0</v>
      </c>
      <c r="C191" cm="1">
        <f t="array" ref="C191">(INDEX(Grunddata!$Q$3:$Q$87,MATCH(Odlingsplan!L191,Grunddata!$O$3:$O$87,0),0))*Odlingsplan!M191</f>
        <v>0</v>
      </c>
      <c r="D191" cm="1">
        <f t="array" ref="D191">(INDEX(Grunddata!$R$3:$R$87,MATCH(Odlingsplan!L191,Grunddata!$O$3:$O$87,0),0))*Odlingsplan!M191</f>
        <v>0</v>
      </c>
      <c r="E191" cm="1">
        <f t="array" ref="E191">(INDEX(Grunddata!$P$3:$P$87,MATCH(Odlingsplan!N191,Grunddata!$O$3:$O$87,0),0))*Odlingsplan!O191</f>
        <v>0</v>
      </c>
      <c r="F191" cm="1">
        <f t="array" ref="F191">(INDEX(Grunddata!$Q$3:$Q$87,MATCH(Odlingsplan!N191,Grunddata!$O$3:$O$87,0),0))*Odlingsplan!O191</f>
        <v>0</v>
      </c>
      <c r="G191" cm="1">
        <f t="array" ref="G191">(INDEX(Grunddata!$R$3:$R$87,MATCH(Odlingsplan!N191,Grunddata!$O$3:$O$87,0),0))*Odlingsplan!O191</f>
        <v>0</v>
      </c>
      <c r="H191" cm="1">
        <f t="array" ref="H191">(INDEX(Grunddata!$P$3:$P$87,MATCH(Odlingsplan!P191,Grunddata!$O$3:$O$87,0),0))*Odlingsplan!Q191</f>
        <v>0</v>
      </c>
      <c r="I191" cm="1">
        <f t="array" ref="I191">(INDEX(Grunddata!$Q$3:$Q$87,MATCH(Odlingsplan!P191,Grunddata!$O$3:$O$87,0),0))*Odlingsplan!Q191</f>
        <v>0</v>
      </c>
      <c r="J191" cm="1">
        <f t="array" ref="J191">(INDEX(Grunddata!$R$3:$R$87,MATCH(Odlingsplan!P191,Grunddata!$O$3:$O$87,0),0))*Odlingsplan!Q191</f>
        <v>0</v>
      </c>
      <c r="L191" s="15" t="e" cm="1">
        <f t="array" ref="L191">INDEX(Grunddata!$F$3:$F$49,MATCH(Odlingsplan!$B191,Grunddata!$C$3:$C$49,0),0)*(IF(Odlingsplan!$F191=0,(Odlingsplan!$D191/1000*Odlingsplan!$C191),Odlingsplan!$F191))</f>
        <v>#N/A</v>
      </c>
      <c r="M191" s="15" t="e" cm="1">
        <f t="array" ref="M191">INDEX(Grunddata!$G$3:$G$49,MATCH(Odlingsplan!$B191,Grunddata!$C$3:$C$49,0),0)*(IF(Odlingsplan!$F191=0,(Odlingsplan!$D191/1000*Odlingsplan!$C191),Odlingsplan!$F191))</f>
        <v>#N/A</v>
      </c>
      <c r="N191" s="15" t="e" cm="1">
        <f t="array" ref="N191">INDEX(Grunddata!$H$3:$H$49,MATCH(Odlingsplan!$B191,Grunddata!$C$3:$C$49,0),0)*(IF(Odlingsplan!$F191=0,(Odlingsplan!$D191/1000*Odlingsplan!$C191),Odlingsplan!$F191))</f>
        <v>#N/A</v>
      </c>
      <c r="O191" s="15" t="e" cm="1">
        <f t="array" ref="O191">INDEX(Grunddata!$I$3:$I$49,MATCH(Odlingsplan!$B191,Grunddata!$C$3:$C$49,0),0)*(IF(Odlingsplan!$F191=0,(Odlingsplan!$H191/1000*Odlingsplan!$C191),(Odlingsplan!H191/Odlingsplan!D191*Odlingsplan!F191)))</f>
        <v>#N/A</v>
      </c>
      <c r="P191" s="15" t="e" cm="1">
        <f t="array" ref="P191">INDEX(Grunddata!$J$3:$J$49,MATCH(Odlingsplan!$B191,Grunddata!$C$3:$C$49,0),0)*(IF(Odlingsplan!$F191=0,(Odlingsplan!$H191/1000*Odlingsplan!$C191),(Odlingsplan!H191/Odlingsplan!D191*Odlingsplan!F191)))</f>
        <v>#N/A</v>
      </c>
      <c r="Q191" s="15" t="e" cm="1">
        <f t="array" ref="Q191">INDEX(Grunddata!$K$3:$K$49,MATCH(Odlingsplan!$B191,Grunddata!$C$3:$C$49,0),0)*(IF(Odlingsplan!$F191=0,(Odlingsplan!$H191/1000*Odlingsplan!$C191),(Odlingsplan!H191/Odlingsplan!D191*Odlingsplan!F191)))</f>
        <v>#N/A</v>
      </c>
    </row>
    <row r="192" spans="1:17" x14ac:dyDescent="0.3">
      <c r="A192" t="e" cm="1">
        <f t="array" ref="A192">(INDEX(Kvävenedfall!C$5:C$296,MATCH(Odlingsplan!$B$7,Kvävenedfall!B$5:B$296,0),0))*Odlingsplan!C192/10</f>
        <v>#N/A</v>
      </c>
      <c r="B192" cm="1">
        <f t="array" ref="B192">(INDEX(Grunddata!$P$3:$P$87,MATCH(Odlingsplan!L192,Grunddata!$O$3:$O$87,0),0))*Odlingsplan!M192</f>
        <v>0</v>
      </c>
      <c r="C192" cm="1">
        <f t="array" ref="C192">(INDEX(Grunddata!$Q$3:$Q$87,MATCH(Odlingsplan!L192,Grunddata!$O$3:$O$87,0),0))*Odlingsplan!M192</f>
        <v>0</v>
      </c>
      <c r="D192" cm="1">
        <f t="array" ref="D192">(INDEX(Grunddata!$R$3:$R$87,MATCH(Odlingsplan!L192,Grunddata!$O$3:$O$87,0),0))*Odlingsplan!M192</f>
        <v>0</v>
      </c>
      <c r="E192" cm="1">
        <f t="array" ref="E192">(INDEX(Grunddata!$P$3:$P$87,MATCH(Odlingsplan!N192,Grunddata!$O$3:$O$87,0),0))*Odlingsplan!O192</f>
        <v>0</v>
      </c>
      <c r="F192" cm="1">
        <f t="array" ref="F192">(INDEX(Grunddata!$Q$3:$Q$87,MATCH(Odlingsplan!N192,Grunddata!$O$3:$O$87,0),0))*Odlingsplan!O192</f>
        <v>0</v>
      </c>
      <c r="G192" cm="1">
        <f t="array" ref="G192">(INDEX(Grunddata!$R$3:$R$87,MATCH(Odlingsplan!N192,Grunddata!$O$3:$O$87,0),0))*Odlingsplan!O192</f>
        <v>0</v>
      </c>
      <c r="H192" cm="1">
        <f t="array" ref="H192">(INDEX(Grunddata!$P$3:$P$87,MATCH(Odlingsplan!P192,Grunddata!$O$3:$O$87,0),0))*Odlingsplan!Q192</f>
        <v>0</v>
      </c>
      <c r="I192" cm="1">
        <f t="array" ref="I192">(INDEX(Grunddata!$Q$3:$Q$87,MATCH(Odlingsplan!P192,Grunddata!$O$3:$O$87,0),0))*Odlingsplan!Q192</f>
        <v>0</v>
      </c>
      <c r="J192" cm="1">
        <f t="array" ref="J192">(INDEX(Grunddata!$R$3:$R$87,MATCH(Odlingsplan!P192,Grunddata!$O$3:$O$87,0),0))*Odlingsplan!Q192</f>
        <v>0</v>
      </c>
      <c r="L192" s="15" t="e" cm="1">
        <f t="array" ref="L192">INDEX(Grunddata!$F$3:$F$49,MATCH(Odlingsplan!$B192,Grunddata!$C$3:$C$49,0),0)*(IF(Odlingsplan!$F192=0,(Odlingsplan!$D192/1000*Odlingsplan!$C192),Odlingsplan!$F192))</f>
        <v>#N/A</v>
      </c>
      <c r="M192" s="15" t="e" cm="1">
        <f t="array" ref="M192">INDEX(Grunddata!$G$3:$G$49,MATCH(Odlingsplan!$B192,Grunddata!$C$3:$C$49,0),0)*(IF(Odlingsplan!$F192=0,(Odlingsplan!$D192/1000*Odlingsplan!$C192),Odlingsplan!$F192))</f>
        <v>#N/A</v>
      </c>
      <c r="N192" s="15" t="e" cm="1">
        <f t="array" ref="N192">INDEX(Grunddata!$H$3:$H$49,MATCH(Odlingsplan!$B192,Grunddata!$C$3:$C$49,0),0)*(IF(Odlingsplan!$F192=0,(Odlingsplan!$D192/1000*Odlingsplan!$C192),Odlingsplan!$F192))</f>
        <v>#N/A</v>
      </c>
      <c r="O192" s="15" t="e" cm="1">
        <f t="array" ref="O192">INDEX(Grunddata!$I$3:$I$49,MATCH(Odlingsplan!$B192,Grunddata!$C$3:$C$49,0),0)*(IF(Odlingsplan!$F192=0,(Odlingsplan!$H192/1000*Odlingsplan!$C192),(Odlingsplan!H192/Odlingsplan!D192*Odlingsplan!F192)))</f>
        <v>#N/A</v>
      </c>
      <c r="P192" s="15" t="e" cm="1">
        <f t="array" ref="P192">INDEX(Grunddata!$J$3:$J$49,MATCH(Odlingsplan!$B192,Grunddata!$C$3:$C$49,0),0)*(IF(Odlingsplan!$F192=0,(Odlingsplan!$H192/1000*Odlingsplan!$C192),(Odlingsplan!H192/Odlingsplan!D192*Odlingsplan!F192)))</f>
        <v>#N/A</v>
      </c>
      <c r="Q192" s="15" t="e" cm="1">
        <f t="array" ref="Q192">INDEX(Grunddata!$K$3:$K$49,MATCH(Odlingsplan!$B192,Grunddata!$C$3:$C$49,0),0)*(IF(Odlingsplan!$F192=0,(Odlingsplan!$H192/1000*Odlingsplan!$C192),(Odlingsplan!H192/Odlingsplan!D192*Odlingsplan!F192)))</f>
        <v>#N/A</v>
      </c>
    </row>
    <row r="193" spans="1:17" x14ac:dyDescent="0.3">
      <c r="A193" t="e" cm="1">
        <f t="array" ref="A193">(INDEX(Kvävenedfall!C$5:C$296,MATCH(Odlingsplan!$B$7,Kvävenedfall!B$5:B$296,0),0))*Odlingsplan!C193/10</f>
        <v>#N/A</v>
      </c>
      <c r="B193" cm="1">
        <f t="array" ref="B193">(INDEX(Grunddata!$P$3:$P$87,MATCH(Odlingsplan!L193,Grunddata!$O$3:$O$87,0),0))*Odlingsplan!M193</f>
        <v>0</v>
      </c>
      <c r="C193" cm="1">
        <f t="array" ref="C193">(INDEX(Grunddata!$Q$3:$Q$87,MATCH(Odlingsplan!L193,Grunddata!$O$3:$O$87,0),0))*Odlingsplan!M193</f>
        <v>0</v>
      </c>
      <c r="D193" cm="1">
        <f t="array" ref="D193">(INDEX(Grunddata!$R$3:$R$87,MATCH(Odlingsplan!L193,Grunddata!$O$3:$O$87,0),0))*Odlingsplan!M193</f>
        <v>0</v>
      </c>
      <c r="E193" cm="1">
        <f t="array" ref="E193">(INDEX(Grunddata!$P$3:$P$87,MATCH(Odlingsplan!N193,Grunddata!$O$3:$O$87,0),0))*Odlingsplan!O193</f>
        <v>0</v>
      </c>
      <c r="F193" cm="1">
        <f t="array" ref="F193">(INDEX(Grunddata!$Q$3:$Q$87,MATCH(Odlingsplan!N193,Grunddata!$O$3:$O$87,0),0))*Odlingsplan!O193</f>
        <v>0</v>
      </c>
      <c r="G193" cm="1">
        <f t="array" ref="G193">(INDEX(Grunddata!$R$3:$R$87,MATCH(Odlingsplan!N193,Grunddata!$O$3:$O$87,0),0))*Odlingsplan!O193</f>
        <v>0</v>
      </c>
      <c r="H193" cm="1">
        <f t="array" ref="H193">(INDEX(Grunddata!$P$3:$P$87,MATCH(Odlingsplan!P193,Grunddata!$O$3:$O$87,0),0))*Odlingsplan!Q193</f>
        <v>0</v>
      </c>
      <c r="I193" cm="1">
        <f t="array" ref="I193">(INDEX(Grunddata!$Q$3:$Q$87,MATCH(Odlingsplan!P193,Grunddata!$O$3:$O$87,0),0))*Odlingsplan!Q193</f>
        <v>0</v>
      </c>
      <c r="J193" cm="1">
        <f t="array" ref="J193">(INDEX(Grunddata!$R$3:$R$87,MATCH(Odlingsplan!P193,Grunddata!$O$3:$O$87,0),0))*Odlingsplan!Q193</f>
        <v>0</v>
      </c>
      <c r="L193" s="15" t="e" cm="1">
        <f t="array" ref="L193">INDEX(Grunddata!$F$3:$F$49,MATCH(Odlingsplan!$B193,Grunddata!$C$3:$C$49,0),0)*(IF(Odlingsplan!$F193=0,(Odlingsplan!$D193/1000*Odlingsplan!$C193),Odlingsplan!$F193))</f>
        <v>#N/A</v>
      </c>
      <c r="M193" s="15" t="e" cm="1">
        <f t="array" ref="M193">INDEX(Grunddata!$G$3:$G$49,MATCH(Odlingsplan!$B193,Grunddata!$C$3:$C$49,0),0)*(IF(Odlingsplan!$F193=0,(Odlingsplan!$D193/1000*Odlingsplan!$C193),Odlingsplan!$F193))</f>
        <v>#N/A</v>
      </c>
      <c r="N193" s="15" t="e" cm="1">
        <f t="array" ref="N193">INDEX(Grunddata!$H$3:$H$49,MATCH(Odlingsplan!$B193,Grunddata!$C$3:$C$49,0),0)*(IF(Odlingsplan!$F193=0,(Odlingsplan!$D193/1000*Odlingsplan!$C193),Odlingsplan!$F193))</f>
        <v>#N/A</v>
      </c>
      <c r="O193" s="15" t="e" cm="1">
        <f t="array" ref="O193">INDEX(Grunddata!$I$3:$I$49,MATCH(Odlingsplan!$B193,Grunddata!$C$3:$C$49,0),0)*(IF(Odlingsplan!$F193=0,(Odlingsplan!$H193/1000*Odlingsplan!$C193),(Odlingsplan!H193/Odlingsplan!D193*Odlingsplan!F193)))</f>
        <v>#N/A</v>
      </c>
      <c r="P193" s="15" t="e" cm="1">
        <f t="array" ref="P193">INDEX(Grunddata!$J$3:$J$49,MATCH(Odlingsplan!$B193,Grunddata!$C$3:$C$49,0),0)*(IF(Odlingsplan!$F193=0,(Odlingsplan!$H193/1000*Odlingsplan!$C193),(Odlingsplan!H193/Odlingsplan!D193*Odlingsplan!F193)))</f>
        <v>#N/A</v>
      </c>
      <c r="Q193" s="15" t="e" cm="1">
        <f t="array" ref="Q193">INDEX(Grunddata!$K$3:$K$49,MATCH(Odlingsplan!$B193,Grunddata!$C$3:$C$49,0),0)*(IF(Odlingsplan!$F193=0,(Odlingsplan!$H193/1000*Odlingsplan!$C193),(Odlingsplan!H193/Odlingsplan!D193*Odlingsplan!F193)))</f>
        <v>#N/A</v>
      </c>
    </row>
    <row r="194" spans="1:17" x14ac:dyDescent="0.3">
      <c r="A194" t="e" cm="1">
        <f t="array" ref="A194">(INDEX(Kvävenedfall!C$5:C$296,MATCH(Odlingsplan!$B$7,Kvävenedfall!B$5:B$296,0),0))*Odlingsplan!C194/10</f>
        <v>#N/A</v>
      </c>
      <c r="B194" cm="1">
        <f t="array" ref="B194">(INDEX(Grunddata!$P$3:$P$87,MATCH(Odlingsplan!L194,Grunddata!$O$3:$O$87,0),0))*Odlingsplan!M194</f>
        <v>0</v>
      </c>
      <c r="C194" cm="1">
        <f t="array" ref="C194">(INDEX(Grunddata!$Q$3:$Q$87,MATCH(Odlingsplan!L194,Grunddata!$O$3:$O$87,0),0))*Odlingsplan!M194</f>
        <v>0</v>
      </c>
      <c r="D194" cm="1">
        <f t="array" ref="D194">(INDEX(Grunddata!$R$3:$R$87,MATCH(Odlingsplan!L194,Grunddata!$O$3:$O$87,0),0))*Odlingsplan!M194</f>
        <v>0</v>
      </c>
      <c r="E194" cm="1">
        <f t="array" ref="E194">(INDEX(Grunddata!$P$3:$P$87,MATCH(Odlingsplan!N194,Grunddata!$O$3:$O$87,0),0))*Odlingsplan!O194</f>
        <v>0</v>
      </c>
      <c r="F194" cm="1">
        <f t="array" ref="F194">(INDEX(Grunddata!$Q$3:$Q$87,MATCH(Odlingsplan!N194,Grunddata!$O$3:$O$87,0),0))*Odlingsplan!O194</f>
        <v>0</v>
      </c>
      <c r="G194" cm="1">
        <f t="array" ref="G194">(INDEX(Grunddata!$R$3:$R$87,MATCH(Odlingsplan!N194,Grunddata!$O$3:$O$87,0),0))*Odlingsplan!O194</f>
        <v>0</v>
      </c>
      <c r="H194" cm="1">
        <f t="array" ref="H194">(INDEX(Grunddata!$P$3:$P$87,MATCH(Odlingsplan!P194,Grunddata!$O$3:$O$87,0),0))*Odlingsplan!Q194</f>
        <v>0</v>
      </c>
      <c r="I194" cm="1">
        <f t="array" ref="I194">(INDEX(Grunddata!$Q$3:$Q$87,MATCH(Odlingsplan!P194,Grunddata!$O$3:$O$87,0),0))*Odlingsplan!Q194</f>
        <v>0</v>
      </c>
      <c r="J194" cm="1">
        <f t="array" ref="J194">(INDEX(Grunddata!$R$3:$R$87,MATCH(Odlingsplan!P194,Grunddata!$O$3:$O$87,0),0))*Odlingsplan!Q194</f>
        <v>0</v>
      </c>
      <c r="L194" s="15" t="e" cm="1">
        <f t="array" ref="L194">INDEX(Grunddata!$F$3:$F$49,MATCH(Odlingsplan!$B194,Grunddata!$C$3:$C$49,0),0)*(IF(Odlingsplan!$F194=0,(Odlingsplan!$D194/1000*Odlingsplan!$C194),Odlingsplan!$F194))</f>
        <v>#N/A</v>
      </c>
      <c r="M194" s="15" t="e" cm="1">
        <f t="array" ref="M194">INDEX(Grunddata!$G$3:$G$49,MATCH(Odlingsplan!$B194,Grunddata!$C$3:$C$49,0),0)*(IF(Odlingsplan!$F194=0,(Odlingsplan!$D194/1000*Odlingsplan!$C194),Odlingsplan!$F194))</f>
        <v>#N/A</v>
      </c>
      <c r="N194" s="15" t="e" cm="1">
        <f t="array" ref="N194">INDEX(Grunddata!$H$3:$H$49,MATCH(Odlingsplan!$B194,Grunddata!$C$3:$C$49,0),0)*(IF(Odlingsplan!$F194=0,(Odlingsplan!$D194/1000*Odlingsplan!$C194),Odlingsplan!$F194))</f>
        <v>#N/A</v>
      </c>
      <c r="O194" s="15" t="e" cm="1">
        <f t="array" ref="O194">INDEX(Grunddata!$I$3:$I$49,MATCH(Odlingsplan!$B194,Grunddata!$C$3:$C$49,0),0)*(IF(Odlingsplan!$F194=0,(Odlingsplan!$H194/1000*Odlingsplan!$C194),(Odlingsplan!H194/Odlingsplan!D194*Odlingsplan!F194)))</f>
        <v>#N/A</v>
      </c>
      <c r="P194" s="15" t="e" cm="1">
        <f t="array" ref="P194">INDEX(Grunddata!$J$3:$J$49,MATCH(Odlingsplan!$B194,Grunddata!$C$3:$C$49,0),0)*(IF(Odlingsplan!$F194=0,(Odlingsplan!$H194/1000*Odlingsplan!$C194),(Odlingsplan!H194/Odlingsplan!D194*Odlingsplan!F194)))</f>
        <v>#N/A</v>
      </c>
      <c r="Q194" s="15" t="e" cm="1">
        <f t="array" ref="Q194">INDEX(Grunddata!$K$3:$K$49,MATCH(Odlingsplan!$B194,Grunddata!$C$3:$C$49,0),0)*(IF(Odlingsplan!$F194=0,(Odlingsplan!$H194/1000*Odlingsplan!$C194),(Odlingsplan!H194/Odlingsplan!D194*Odlingsplan!F194)))</f>
        <v>#N/A</v>
      </c>
    </row>
    <row r="195" spans="1:17" x14ac:dyDescent="0.3">
      <c r="A195" t="e" cm="1">
        <f t="array" ref="A195">(INDEX(Kvävenedfall!C$5:C$296,MATCH(Odlingsplan!$B$7,Kvävenedfall!B$5:B$296,0),0))*Odlingsplan!C195/10</f>
        <v>#N/A</v>
      </c>
      <c r="B195" cm="1">
        <f t="array" ref="B195">(INDEX(Grunddata!$P$3:$P$87,MATCH(Odlingsplan!L195,Grunddata!$O$3:$O$87,0),0))*Odlingsplan!M195</f>
        <v>0</v>
      </c>
      <c r="C195" cm="1">
        <f t="array" ref="C195">(INDEX(Grunddata!$Q$3:$Q$87,MATCH(Odlingsplan!L195,Grunddata!$O$3:$O$87,0),0))*Odlingsplan!M195</f>
        <v>0</v>
      </c>
      <c r="D195" cm="1">
        <f t="array" ref="D195">(INDEX(Grunddata!$R$3:$R$87,MATCH(Odlingsplan!L195,Grunddata!$O$3:$O$87,0),0))*Odlingsplan!M195</f>
        <v>0</v>
      </c>
      <c r="E195" cm="1">
        <f t="array" ref="E195">(INDEX(Grunddata!$P$3:$P$87,MATCH(Odlingsplan!N195,Grunddata!$O$3:$O$87,0),0))*Odlingsplan!O195</f>
        <v>0</v>
      </c>
      <c r="F195" cm="1">
        <f t="array" ref="F195">(INDEX(Grunddata!$Q$3:$Q$87,MATCH(Odlingsplan!N195,Grunddata!$O$3:$O$87,0),0))*Odlingsplan!O195</f>
        <v>0</v>
      </c>
      <c r="G195" cm="1">
        <f t="array" ref="G195">(INDEX(Grunddata!$R$3:$R$87,MATCH(Odlingsplan!N195,Grunddata!$O$3:$O$87,0),0))*Odlingsplan!O195</f>
        <v>0</v>
      </c>
      <c r="H195" cm="1">
        <f t="array" ref="H195">(INDEX(Grunddata!$P$3:$P$87,MATCH(Odlingsplan!P195,Grunddata!$O$3:$O$87,0),0))*Odlingsplan!Q195</f>
        <v>0</v>
      </c>
      <c r="I195" cm="1">
        <f t="array" ref="I195">(INDEX(Grunddata!$Q$3:$Q$87,MATCH(Odlingsplan!P195,Grunddata!$O$3:$O$87,0),0))*Odlingsplan!Q195</f>
        <v>0</v>
      </c>
      <c r="J195" cm="1">
        <f t="array" ref="J195">(INDEX(Grunddata!$R$3:$R$87,MATCH(Odlingsplan!P195,Grunddata!$O$3:$O$87,0),0))*Odlingsplan!Q195</f>
        <v>0</v>
      </c>
      <c r="L195" s="15" t="e" cm="1">
        <f t="array" ref="L195">INDEX(Grunddata!$F$3:$F$49,MATCH(Odlingsplan!$B195,Grunddata!$C$3:$C$49,0),0)*(IF(Odlingsplan!$F195=0,(Odlingsplan!$D195/1000*Odlingsplan!$C195),Odlingsplan!$F195))</f>
        <v>#N/A</v>
      </c>
      <c r="M195" s="15" t="e" cm="1">
        <f t="array" ref="M195">INDEX(Grunddata!$G$3:$G$49,MATCH(Odlingsplan!$B195,Grunddata!$C$3:$C$49,0),0)*(IF(Odlingsplan!$F195=0,(Odlingsplan!$D195/1000*Odlingsplan!$C195),Odlingsplan!$F195))</f>
        <v>#N/A</v>
      </c>
      <c r="N195" s="15" t="e" cm="1">
        <f t="array" ref="N195">INDEX(Grunddata!$H$3:$H$49,MATCH(Odlingsplan!$B195,Grunddata!$C$3:$C$49,0),0)*(IF(Odlingsplan!$F195=0,(Odlingsplan!$D195/1000*Odlingsplan!$C195),Odlingsplan!$F195))</f>
        <v>#N/A</v>
      </c>
      <c r="O195" s="15" t="e" cm="1">
        <f t="array" ref="O195">INDEX(Grunddata!$I$3:$I$49,MATCH(Odlingsplan!$B195,Grunddata!$C$3:$C$49,0),0)*(IF(Odlingsplan!$F195=0,(Odlingsplan!$H195/1000*Odlingsplan!$C195),(Odlingsplan!H195/Odlingsplan!D195*Odlingsplan!F195)))</f>
        <v>#N/A</v>
      </c>
      <c r="P195" s="15" t="e" cm="1">
        <f t="array" ref="P195">INDEX(Grunddata!$J$3:$J$49,MATCH(Odlingsplan!$B195,Grunddata!$C$3:$C$49,0),0)*(IF(Odlingsplan!$F195=0,(Odlingsplan!$H195/1000*Odlingsplan!$C195),(Odlingsplan!H195/Odlingsplan!D195*Odlingsplan!F195)))</f>
        <v>#N/A</v>
      </c>
      <c r="Q195" s="15" t="e" cm="1">
        <f t="array" ref="Q195">INDEX(Grunddata!$K$3:$K$49,MATCH(Odlingsplan!$B195,Grunddata!$C$3:$C$49,0),0)*(IF(Odlingsplan!$F195=0,(Odlingsplan!$H195/1000*Odlingsplan!$C195),(Odlingsplan!H195/Odlingsplan!D195*Odlingsplan!F195)))</f>
        <v>#N/A</v>
      </c>
    </row>
    <row r="196" spans="1:17" x14ac:dyDescent="0.3">
      <c r="A196" t="e" cm="1">
        <f t="array" ref="A196">(INDEX(Kvävenedfall!C$5:C$296,MATCH(Odlingsplan!$B$7,Kvävenedfall!B$5:B$296,0),0))*Odlingsplan!C196/10</f>
        <v>#N/A</v>
      </c>
      <c r="B196" cm="1">
        <f t="array" ref="B196">(INDEX(Grunddata!$P$3:$P$87,MATCH(Odlingsplan!L196,Grunddata!$O$3:$O$87,0),0))*Odlingsplan!M196</f>
        <v>0</v>
      </c>
      <c r="C196" cm="1">
        <f t="array" ref="C196">(INDEX(Grunddata!$Q$3:$Q$87,MATCH(Odlingsplan!L196,Grunddata!$O$3:$O$87,0),0))*Odlingsplan!M196</f>
        <v>0</v>
      </c>
      <c r="D196" cm="1">
        <f t="array" ref="D196">(INDEX(Grunddata!$R$3:$R$87,MATCH(Odlingsplan!L196,Grunddata!$O$3:$O$87,0),0))*Odlingsplan!M196</f>
        <v>0</v>
      </c>
      <c r="E196" cm="1">
        <f t="array" ref="E196">(INDEX(Grunddata!$P$3:$P$87,MATCH(Odlingsplan!N196,Grunddata!$O$3:$O$87,0),0))*Odlingsplan!O196</f>
        <v>0</v>
      </c>
      <c r="F196" cm="1">
        <f t="array" ref="F196">(INDEX(Grunddata!$Q$3:$Q$87,MATCH(Odlingsplan!N196,Grunddata!$O$3:$O$87,0),0))*Odlingsplan!O196</f>
        <v>0</v>
      </c>
      <c r="G196" cm="1">
        <f t="array" ref="G196">(INDEX(Grunddata!$R$3:$R$87,MATCH(Odlingsplan!N196,Grunddata!$O$3:$O$87,0),0))*Odlingsplan!O196</f>
        <v>0</v>
      </c>
      <c r="H196" cm="1">
        <f t="array" ref="H196">(INDEX(Grunddata!$P$3:$P$87,MATCH(Odlingsplan!P196,Grunddata!$O$3:$O$87,0),0))*Odlingsplan!Q196</f>
        <v>0</v>
      </c>
      <c r="I196" cm="1">
        <f t="array" ref="I196">(INDEX(Grunddata!$Q$3:$Q$87,MATCH(Odlingsplan!P196,Grunddata!$O$3:$O$87,0),0))*Odlingsplan!Q196</f>
        <v>0</v>
      </c>
      <c r="J196" cm="1">
        <f t="array" ref="J196">(INDEX(Grunddata!$R$3:$R$87,MATCH(Odlingsplan!P196,Grunddata!$O$3:$O$87,0),0))*Odlingsplan!Q196</f>
        <v>0</v>
      </c>
      <c r="L196" s="15" t="e" cm="1">
        <f t="array" ref="L196">INDEX(Grunddata!$F$3:$F$49,MATCH(Odlingsplan!$B196,Grunddata!$C$3:$C$49,0),0)*(IF(Odlingsplan!$F196=0,(Odlingsplan!$D196/1000*Odlingsplan!$C196),Odlingsplan!$F196))</f>
        <v>#N/A</v>
      </c>
      <c r="M196" s="15" t="e" cm="1">
        <f t="array" ref="M196">INDEX(Grunddata!$G$3:$G$49,MATCH(Odlingsplan!$B196,Grunddata!$C$3:$C$49,0),0)*(IF(Odlingsplan!$F196=0,(Odlingsplan!$D196/1000*Odlingsplan!$C196),Odlingsplan!$F196))</f>
        <v>#N/A</v>
      </c>
      <c r="N196" s="15" t="e" cm="1">
        <f t="array" ref="N196">INDEX(Grunddata!$H$3:$H$49,MATCH(Odlingsplan!$B196,Grunddata!$C$3:$C$49,0),0)*(IF(Odlingsplan!$F196=0,(Odlingsplan!$D196/1000*Odlingsplan!$C196),Odlingsplan!$F196))</f>
        <v>#N/A</v>
      </c>
      <c r="O196" s="15" t="e" cm="1">
        <f t="array" ref="O196">INDEX(Grunddata!$I$3:$I$49,MATCH(Odlingsplan!$B196,Grunddata!$C$3:$C$49,0),0)*(IF(Odlingsplan!$F196=0,(Odlingsplan!$H196/1000*Odlingsplan!$C196),(Odlingsplan!H196/Odlingsplan!D196*Odlingsplan!F196)))</f>
        <v>#N/A</v>
      </c>
      <c r="P196" s="15" t="e" cm="1">
        <f t="array" ref="P196">INDEX(Grunddata!$J$3:$J$49,MATCH(Odlingsplan!$B196,Grunddata!$C$3:$C$49,0),0)*(IF(Odlingsplan!$F196=0,(Odlingsplan!$H196/1000*Odlingsplan!$C196),(Odlingsplan!H196/Odlingsplan!D196*Odlingsplan!F196)))</f>
        <v>#N/A</v>
      </c>
      <c r="Q196" s="15" t="e" cm="1">
        <f t="array" ref="Q196">INDEX(Grunddata!$K$3:$K$49,MATCH(Odlingsplan!$B196,Grunddata!$C$3:$C$49,0),0)*(IF(Odlingsplan!$F196=0,(Odlingsplan!$H196/1000*Odlingsplan!$C196),(Odlingsplan!H196/Odlingsplan!D196*Odlingsplan!F196)))</f>
        <v>#N/A</v>
      </c>
    </row>
    <row r="197" spans="1:17" x14ac:dyDescent="0.3">
      <c r="A197" t="e" cm="1">
        <f t="array" ref="A197">(INDEX(Kvävenedfall!C$5:C$296,MATCH(Odlingsplan!$B$7,Kvävenedfall!B$5:B$296,0),0))*Odlingsplan!C197/10</f>
        <v>#N/A</v>
      </c>
      <c r="B197" cm="1">
        <f t="array" ref="B197">(INDEX(Grunddata!$P$3:$P$87,MATCH(Odlingsplan!L197,Grunddata!$O$3:$O$87,0),0))*Odlingsplan!M197</f>
        <v>0</v>
      </c>
      <c r="C197" cm="1">
        <f t="array" ref="C197">(INDEX(Grunddata!$Q$3:$Q$87,MATCH(Odlingsplan!L197,Grunddata!$O$3:$O$87,0),0))*Odlingsplan!M197</f>
        <v>0</v>
      </c>
      <c r="D197" cm="1">
        <f t="array" ref="D197">(INDEX(Grunddata!$R$3:$R$87,MATCH(Odlingsplan!L197,Grunddata!$O$3:$O$87,0),0))*Odlingsplan!M197</f>
        <v>0</v>
      </c>
      <c r="E197" cm="1">
        <f t="array" ref="E197">(INDEX(Grunddata!$P$3:$P$87,MATCH(Odlingsplan!N197,Grunddata!$O$3:$O$87,0),0))*Odlingsplan!O197</f>
        <v>0</v>
      </c>
      <c r="F197" cm="1">
        <f t="array" ref="F197">(INDEX(Grunddata!$Q$3:$Q$87,MATCH(Odlingsplan!N197,Grunddata!$O$3:$O$87,0),0))*Odlingsplan!O197</f>
        <v>0</v>
      </c>
      <c r="G197" cm="1">
        <f t="array" ref="G197">(INDEX(Grunddata!$R$3:$R$87,MATCH(Odlingsplan!N197,Grunddata!$O$3:$O$87,0),0))*Odlingsplan!O197</f>
        <v>0</v>
      </c>
      <c r="H197" cm="1">
        <f t="array" ref="H197">(INDEX(Grunddata!$P$3:$P$87,MATCH(Odlingsplan!P197,Grunddata!$O$3:$O$87,0),0))*Odlingsplan!Q197</f>
        <v>0</v>
      </c>
      <c r="I197" cm="1">
        <f t="array" ref="I197">(INDEX(Grunddata!$Q$3:$Q$87,MATCH(Odlingsplan!P197,Grunddata!$O$3:$O$87,0),0))*Odlingsplan!Q197</f>
        <v>0</v>
      </c>
      <c r="J197" cm="1">
        <f t="array" ref="J197">(INDEX(Grunddata!$R$3:$R$87,MATCH(Odlingsplan!P197,Grunddata!$O$3:$O$87,0),0))*Odlingsplan!Q197</f>
        <v>0</v>
      </c>
      <c r="L197" s="15" t="e" cm="1">
        <f t="array" ref="L197">INDEX(Grunddata!$F$3:$F$49,MATCH(Odlingsplan!$B197,Grunddata!$C$3:$C$49,0),0)*(IF(Odlingsplan!$F197=0,(Odlingsplan!$D197/1000*Odlingsplan!$C197),Odlingsplan!$F197))</f>
        <v>#N/A</v>
      </c>
      <c r="M197" s="15" t="e" cm="1">
        <f t="array" ref="M197">INDEX(Grunddata!$G$3:$G$49,MATCH(Odlingsplan!$B197,Grunddata!$C$3:$C$49,0),0)*(IF(Odlingsplan!$F197=0,(Odlingsplan!$D197/1000*Odlingsplan!$C197),Odlingsplan!$F197))</f>
        <v>#N/A</v>
      </c>
      <c r="N197" s="15" t="e" cm="1">
        <f t="array" ref="N197">INDEX(Grunddata!$H$3:$H$49,MATCH(Odlingsplan!$B197,Grunddata!$C$3:$C$49,0),0)*(IF(Odlingsplan!$F197=0,(Odlingsplan!$D197/1000*Odlingsplan!$C197),Odlingsplan!$F197))</f>
        <v>#N/A</v>
      </c>
      <c r="O197" s="15" t="e" cm="1">
        <f t="array" ref="O197">INDEX(Grunddata!$I$3:$I$49,MATCH(Odlingsplan!$B197,Grunddata!$C$3:$C$49,0),0)*(IF(Odlingsplan!$F197=0,(Odlingsplan!$H197/1000*Odlingsplan!$C197),(Odlingsplan!H197/Odlingsplan!D197*Odlingsplan!F197)))</f>
        <v>#N/A</v>
      </c>
      <c r="P197" s="15" t="e" cm="1">
        <f t="array" ref="P197">INDEX(Grunddata!$J$3:$J$49,MATCH(Odlingsplan!$B197,Grunddata!$C$3:$C$49,0),0)*(IF(Odlingsplan!$F197=0,(Odlingsplan!$H197/1000*Odlingsplan!$C197),(Odlingsplan!H197/Odlingsplan!D197*Odlingsplan!F197)))</f>
        <v>#N/A</v>
      </c>
      <c r="Q197" s="15" t="e" cm="1">
        <f t="array" ref="Q197">INDEX(Grunddata!$K$3:$K$49,MATCH(Odlingsplan!$B197,Grunddata!$C$3:$C$49,0),0)*(IF(Odlingsplan!$F197=0,(Odlingsplan!$H197/1000*Odlingsplan!$C197),(Odlingsplan!H197/Odlingsplan!D197*Odlingsplan!F197)))</f>
        <v>#N/A</v>
      </c>
    </row>
    <row r="198" spans="1:17" x14ac:dyDescent="0.3">
      <c r="A198" t="e" cm="1">
        <f t="array" ref="A198">(INDEX(Kvävenedfall!C$5:C$296,MATCH(Odlingsplan!$B$7,Kvävenedfall!B$5:B$296,0),0))*Odlingsplan!C198/10</f>
        <v>#N/A</v>
      </c>
      <c r="B198" cm="1">
        <f t="array" ref="B198">(INDEX(Grunddata!$P$3:$P$87,MATCH(Odlingsplan!L198,Grunddata!$O$3:$O$87,0),0))*Odlingsplan!M198</f>
        <v>0</v>
      </c>
      <c r="C198" cm="1">
        <f t="array" ref="C198">(INDEX(Grunddata!$Q$3:$Q$87,MATCH(Odlingsplan!L198,Grunddata!$O$3:$O$87,0),0))*Odlingsplan!M198</f>
        <v>0</v>
      </c>
      <c r="D198" cm="1">
        <f t="array" ref="D198">(INDEX(Grunddata!$R$3:$R$87,MATCH(Odlingsplan!L198,Grunddata!$O$3:$O$87,0),0))*Odlingsplan!M198</f>
        <v>0</v>
      </c>
      <c r="E198" cm="1">
        <f t="array" ref="E198">(INDEX(Grunddata!$P$3:$P$87,MATCH(Odlingsplan!N198,Grunddata!$O$3:$O$87,0),0))*Odlingsplan!O198</f>
        <v>0</v>
      </c>
      <c r="F198" cm="1">
        <f t="array" ref="F198">(INDEX(Grunddata!$Q$3:$Q$87,MATCH(Odlingsplan!N198,Grunddata!$O$3:$O$87,0),0))*Odlingsplan!O198</f>
        <v>0</v>
      </c>
      <c r="G198" cm="1">
        <f t="array" ref="G198">(INDEX(Grunddata!$R$3:$R$87,MATCH(Odlingsplan!N198,Grunddata!$O$3:$O$87,0),0))*Odlingsplan!O198</f>
        <v>0</v>
      </c>
      <c r="H198" cm="1">
        <f t="array" ref="H198">(INDEX(Grunddata!$P$3:$P$87,MATCH(Odlingsplan!P198,Grunddata!$O$3:$O$87,0),0))*Odlingsplan!Q198</f>
        <v>0</v>
      </c>
      <c r="I198" cm="1">
        <f t="array" ref="I198">(INDEX(Grunddata!$Q$3:$Q$87,MATCH(Odlingsplan!P198,Grunddata!$O$3:$O$87,0),0))*Odlingsplan!Q198</f>
        <v>0</v>
      </c>
      <c r="J198" cm="1">
        <f t="array" ref="J198">(INDEX(Grunddata!$R$3:$R$87,MATCH(Odlingsplan!P198,Grunddata!$O$3:$O$87,0),0))*Odlingsplan!Q198</f>
        <v>0</v>
      </c>
      <c r="L198" s="15" t="e" cm="1">
        <f t="array" ref="L198">INDEX(Grunddata!$F$3:$F$49,MATCH(Odlingsplan!$B198,Grunddata!$C$3:$C$49,0),0)*(IF(Odlingsplan!$F198=0,(Odlingsplan!$D198/1000*Odlingsplan!$C198),Odlingsplan!$F198))</f>
        <v>#N/A</v>
      </c>
      <c r="M198" s="15" t="e" cm="1">
        <f t="array" ref="M198">INDEX(Grunddata!$G$3:$G$49,MATCH(Odlingsplan!$B198,Grunddata!$C$3:$C$49,0),0)*(IF(Odlingsplan!$F198=0,(Odlingsplan!$D198/1000*Odlingsplan!$C198),Odlingsplan!$F198))</f>
        <v>#N/A</v>
      </c>
      <c r="N198" s="15" t="e" cm="1">
        <f t="array" ref="N198">INDEX(Grunddata!$H$3:$H$49,MATCH(Odlingsplan!$B198,Grunddata!$C$3:$C$49,0),0)*(IF(Odlingsplan!$F198=0,(Odlingsplan!$D198/1000*Odlingsplan!$C198),Odlingsplan!$F198))</f>
        <v>#N/A</v>
      </c>
      <c r="O198" s="15" t="e" cm="1">
        <f t="array" ref="O198">INDEX(Grunddata!$I$3:$I$49,MATCH(Odlingsplan!$B198,Grunddata!$C$3:$C$49,0),0)*(IF(Odlingsplan!$F198=0,(Odlingsplan!$H198/1000*Odlingsplan!$C198),(Odlingsplan!H198/Odlingsplan!D198*Odlingsplan!F198)))</f>
        <v>#N/A</v>
      </c>
      <c r="P198" s="15" t="e" cm="1">
        <f t="array" ref="P198">INDEX(Grunddata!$J$3:$J$49,MATCH(Odlingsplan!$B198,Grunddata!$C$3:$C$49,0),0)*(IF(Odlingsplan!$F198=0,(Odlingsplan!$H198/1000*Odlingsplan!$C198),(Odlingsplan!H198/Odlingsplan!D198*Odlingsplan!F198)))</f>
        <v>#N/A</v>
      </c>
      <c r="Q198" s="15" t="e" cm="1">
        <f t="array" ref="Q198">INDEX(Grunddata!$K$3:$K$49,MATCH(Odlingsplan!$B198,Grunddata!$C$3:$C$49,0),0)*(IF(Odlingsplan!$F198=0,(Odlingsplan!$H198/1000*Odlingsplan!$C198),(Odlingsplan!H198/Odlingsplan!D198*Odlingsplan!F198)))</f>
        <v>#N/A</v>
      </c>
    </row>
    <row r="199" spans="1:17" x14ac:dyDescent="0.3">
      <c r="A199" t="e" cm="1">
        <f t="array" ref="A199">(INDEX(Kvävenedfall!C$5:C$296,MATCH(Odlingsplan!$B$7,Kvävenedfall!B$5:B$296,0),0))*Odlingsplan!C199/10</f>
        <v>#N/A</v>
      </c>
      <c r="B199" cm="1">
        <f t="array" ref="B199">(INDEX(Grunddata!$P$3:$P$87,MATCH(Odlingsplan!L199,Grunddata!$O$3:$O$87,0),0))*Odlingsplan!M199</f>
        <v>0</v>
      </c>
      <c r="C199" cm="1">
        <f t="array" ref="C199">(INDEX(Grunddata!$Q$3:$Q$87,MATCH(Odlingsplan!L199,Grunddata!$O$3:$O$87,0),0))*Odlingsplan!M199</f>
        <v>0</v>
      </c>
      <c r="D199" cm="1">
        <f t="array" ref="D199">(INDEX(Grunddata!$R$3:$R$87,MATCH(Odlingsplan!L199,Grunddata!$O$3:$O$87,0),0))*Odlingsplan!M199</f>
        <v>0</v>
      </c>
      <c r="E199" cm="1">
        <f t="array" ref="E199">(INDEX(Grunddata!$P$3:$P$87,MATCH(Odlingsplan!N199,Grunddata!$O$3:$O$87,0),0))*Odlingsplan!O199</f>
        <v>0</v>
      </c>
      <c r="F199" cm="1">
        <f t="array" ref="F199">(INDEX(Grunddata!$Q$3:$Q$87,MATCH(Odlingsplan!N199,Grunddata!$O$3:$O$87,0),0))*Odlingsplan!O199</f>
        <v>0</v>
      </c>
      <c r="G199" cm="1">
        <f t="array" ref="G199">(INDEX(Grunddata!$R$3:$R$87,MATCH(Odlingsplan!N199,Grunddata!$O$3:$O$87,0),0))*Odlingsplan!O199</f>
        <v>0</v>
      </c>
      <c r="H199" cm="1">
        <f t="array" ref="H199">(INDEX(Grunddata!$P$3:$P$87,MATCH(Odlingsplan!P199,Grunddata!$O$3:$O$87,0),0))*Odlingsplan!Q199</f>
        <v>0</v>
      </c>
      <c r="I199" cm="1">
        <f t="array" ref="I199">(INDEX(Grunddata!$Q$3:$Q$87,MATCH(Odlingsplan!P199,Grunddata!$O$3:$O$87,0),0))*Odlingsplan!Q199</f>
        <v>0</v>
      </c>
      <c r="J199" cm="1">
        <f t="array" ref="J199">(INDEX(Grunddata!$R$3:$R$87,MATCH(Odlingsplan!P199,Grunddata!$O$3:$O$87,0),0))*Odlingsplan!Q199</f>
        <v>0</v>
      </c>
      <c r="L199" s="15" t="e" cm="1">
        <f t="array" ref="L199">INDEX(Grunddata!$F$3:$F$49,MATCH(Odlingsplan!$B199,Grunddata!$C$3:$C$49,0),0)*(IF(Odlingsplan!$F199=0,(Odlingsplan!$D199/1000*Odlingsplan!$C199),Odlingsplan!$F199))</f>
        <v>#N/A</v>
      </c>
      <c r="M199" s="15" t="e" cm="1">
        <f t="array" ref="M199">INDEX(Grunddata!$G$3:$G$49,MATCH(Odlingsplan!$B199,Grunddata!$C$3:$C$49,0),0)*(IF(Odlingsplan!$F199=0,(Odlingsplan!$D199/1000*Odlingsplan!$C199),Odlingsplan!$F199))</f>
        <v>#N/A</v>
      </c>
      <c r="N199" s="15" t="e" cm="1">
        <f t="array" ref="N199">INDEX(Grunddata!$H$3:$H$49,MATCH(Odlingsplan!$B199,Grunddata!$C$3:$C$49,0),0)*(IF(Odlingsplan!$F199=0,(Odlingsplan!$D199/1000*Odlingsplan!$C199),Odlingsplan!$F199))</f>
        <v>#N/A</v>
      </c>
      <c r="O199" s="15" t="e" cm="1">
        <f t="array" ref="O199">INDEX(Grunddata!$I$3:$I$49,MATCH(Odlingsplan!$B199,Grunddata!$C$3:$C$49,0),0)*(IF(Odlingsplan!$F199=0,(Odlingsplan!$H199/1000*Odlingsplan!$C199),(Odlingsplan!H199/Odlingsplan!D199*Odlingsplan!F199)))</f>
        <v>#N/A</v>
      </c>
      <c r="P199" s="15" t="e" cm="1">
        <f t="array" ref="P199">INDEX(Grunddata!$J$3:$J$49,MATCH(Odlingsplan!$B199,Grunddata!$C$3:$C$49,0),0)*(IF(Odlingsplan!$F199=0,(Odlingsplan!$H199/1000*Odlingsplan!$C199),(Odlingsplan!H199/Odlingsplan!D199*Odlingsplan!F199)))</f>
        <v>#N/A</v>
      </c>
      <c r="Q199" s="15" t="e" cm="1">
        <f t="array" ref="Q199">INDEX(Grunddata!$K$3:$K$49,MATCH(Odlingsplan!$B199,Grunddata!$C$3:$C$49,0),0)*(IF(Odlingsplan!$F199=0,(Odlingsplan!$H199/1000*Odlingsplan!$C199),(Odlingsplan!H199/Odlingsplan!D199*Odlingsplan!F199)))</f>
        <v>#N/A</v>
      </c>
    </row>
    <row r="200" spans="1:17" x14ac:dyDescent="0.3">
      <c r="A200" t="e" cm="1">
        <f t="array" ref="A200">(INDEX(Kvävenedfall!C$5:C$296,MATCH(Odlingsplan!$B$7,Kvävenedfall!B$5:B$296,0),0))*Odlingsplan!C200/10</f>
        <v>#N/A</v>
      </c>
      <c r="B200" cm="1">
        <f t="array" ref="B200">(INDEX(Grunddata!$P$3:$P$87,MATCH(Odlingsplan!L200,Grunddata!$O$3:$O$87,0),0))*Odlingsplan!M200</f>
        <v>0</v>
      </c>
      <c r="C200" cm="1">
        <f t="array" ref="C200">(INDEX(Grunddata!$Q$3:$Q$87,MATCH(Odlingsplan!L200,Grunddata!$O$3:$O$87,0),0))*Odlingsplan!M200</f>
        <v>0</v>
      </c>
      <c r="D200" cm="1">
        <f t="array" ref="D200">(INDEX(Grunddata!$R$3:$R$87,MATCH(Odlingsplan!L200,Grunddata!$O$3:$O$87,0),0))*Odlingsplan!M200</f>
        <v>0</v>
      </c>
      <c r="E200" cm="1">
        <f t="array" ref="E200">(INDEX(Grunddata!$P$3:$P$87,MATCH(Odlingsplan!N200,Grunddata!$O$3:$O$87,0),0))*Odlingsplan!O200</f>
        <v>0</v>
      </c>
      <c r="F200" cm="1">
        <f t="array" ref="F200">(INDEX(Grunddata!$Q$3:$Q$87,MATCH(Odlingsplan!N200,Grunddata!$O$3:$O$87,0),0))*Odlingsplan!O200</f>
        <v>0</v>
      </c>
      <c r="G200" cm="1">
        <f t="array" ref="G200">(INDEX(Grunddata!$R$3:$R$87,MATCH(Odlingsplan!N200,Grunddata!$O$3:$O$87,0),0))*Odlingsplan!O200</f>
        <v>0</v>
      </c>
      <c r="H200" cm="1">
        <f t="array" ref="H200">(INDEX(Grunddata!$P$3:$P$87,MATCH(Odlingsplan!P200,Grunddata!$O$3:$O$87,0),0))*Odlingsplan!Q200</f>
        <v>0</v>
      </c>
      <c r="I200" cm="1">
        <f t="array" ref="I200">(INDEX(Grunddata!$Q$3:$Q$87,MATCH(Odlingsplan!P200,Grunddata!$O$3:$O$87,0),0))*Odlingsplan!Q200</f>
        <v>0</v>
      </c>
      <c r="J200" cm="1">
        <f t="array" ref="J200">(INDEX(Grunddata!$R$3:$R$87,MATCH(Odlingsplan!P200,Grunddata!$O$3:$O$87,0),0))*Odlingsplan!Q200</f>
        <v>0</v>
      </c>
      <c r="L200" s="15" t="e" cm="1">
        <f t="array" ref="L200">INDEX(Grunddata!$F$3:$F$49,MATCH(Odlingsplan!$B200,Grunddata!$C$3:$C$49,0),0)*(IF(Odlingsplan!$F200=0,(Odlingsplan!$D200/1000*Odlingsplan!$C200),Odlingsplan!$F200))</f>
        <v>#N/A</v>
      </c>
      <c r="M200" s="15" t="e" cm="1">
        <f t="array" ref="M200">INDEX(Grunddata!$G$3:$G$49,MATCH(Odlingsplan!$B200,Grunddata!$C$3:$C$49,0),0)*(IF(Odlingsplan!$F200=0,(Odlingsplan!$D200/1000*Odlingsplan!$C200),Odlingsplan!$F200))</f>
        <v>#N/A</v>
      </c>
      <c r="N200" s="15" t="e" cm="1">
        <f t="array" ref="N200">INDEX(Grunddata!$H$3:$H$49,MATCH(Odlingsplan!$B200,Grunddata!$C$3:$C$49,0),0)*(IF(Odlingsplan!$F200=0,(Odlingsplan!$D200/1000*Odlingsplan!$C200),Odlingsplan!$F200))</f>
        <v>#N/A</v>
      </c>
      <c r="O200" s="15" t="e" cm="1">
        <f t="array" ref="O200">INDEX(Grunddata!$I$3:$I$49,MATCH(Odlingsplan!$B200,Grunddata!$C$3:$C$49,0),0)*(IF(Odlingsplan!$F200=0,(Odlingsplan!$H200/1000*Odlingsplan!$C200),(Odlingsplan!H200/Odlingsplan!D200*Odlingsplan!F200)))</f>
        <v>#N/A</v>
      </c>
      <c r="P200" s="15" t="e" cm="1">
        <f t="array" ref="P200">INDEX(Grunddata!$J$3:$J$49,MATCH(Odlingsplan!$B200,Grunddata!$C$3:$C$49,0),0)*(IF(Odlingsplan!$F200=0,(Odlingsplan!$H200/1000*Odlingsplan!$C200),(Odlingsplan!H200/Odlingsplan!D200*Odlingsplan!F200)))</f>
        <v>#N/A</v>
      </c>
      <c r="Q200" s="15" t="e" cm="1">
        <f t="array" ref="Q200">INDEX(Grunddata!$K$3:$K$49,MATCH(Odlingsplan!$B200,Grunddata!$C$3:$C$49,0),0)*(IF(Odlingsplan!$F200=0,(Odlingsplan!$H200/1000*Odlingsplan!$C200),(Odlingsplan!H200/Odlingsplan!D200*Odlingsplan!F200)))</f>
        <v>#N/A</v>
      </c>
    </row>
    <row r="201" spans="1:17" x14ac:dyDescent="0.3">
      <c r="A201" t="e" cm="1">
        <f t="array" ref="A201">(INDEX(Kvävenedfall!C$5:C$296,MATCH(Odlingsplan!$B$7,Kvävenedfall!B$5:B$296,0),0))*Odlingsplan!C201/10</f>
        <v>#N/A</v>
      </c>
      <c r="B201" cm="1">
        <f t="array" ref="B201">(INDEX(Grunddata!$P$3:$P$87,MATCH(Odlingsplan!L201,Grunddata!$O$3:$O$87,0),0))*Odlingsplan!M201</f>
        <v>0</v>
      </c>
      <c r="C201" cm="1">
        <f t="array" ref="C201">(INDEX(Grunddata!$Q$3:$Q$87,MATCH(Odlingsplan!L201,Grunddata!$O$3:$O$87,0),0))*Odlingsplan!M201</f>
        <v>0</v>
      </c>
      <c r="D201" cm="1">
        <f t="array" ref="D201">(INDEX(Grunddata!$R$3:$R$87,MATCH(Odlingsplan!L201,Grunddata!$O$3:$O$87,0),0))*Odlingsplan!M201</f>
        <v>0</v>
      </c>
      <c r="E201" cm="1">
        <f t="array" ref="E201">(INDEX(Grunddata!$P$3:$P$87,MATCH(Odlingsplan!N201,Grunddata!$O$3:$O$87,0),0))*Odlingsplan!O201</f>
        <v>0</v>
      </c>
      <c r="F201" cm="1">
        <f t="array" ref="F201">(INDEX(Grunddata!$Q$3:$Q$87,MATCH(Odlingsplan!N201,Grunddata!$O$3:$O$87,0),0))*Odlingsplan!O201</f>
        <v>0</v>
      </c>
      <c r="G201" cm="1">
        <f t="array" ref="G201">(INDEX(Grunddata!$R$3:$R$87,MATCH(Odlingsplan!N201,Grunddata!$O$3:$O$87,0),0))*Odlingsplan!O201</f>
        <v>0</v>
      </c>
      <c r="H201" cm="1">
        <f t="array" ref="H201">(INDEX(Grunddata!$P$3:$P$87,MATCH(Odlingsplan!P201,Grunddata!$O$3:$O$87,0),0))*Odlingsplan!Q201</f>
        <v>0</v>
      </c>
      <c r="I201" cm="1">
        <f t="array" ref="I201">(INDEX(Grunddata!$Q$3:$Q$87,MATCH(Odlingsplan!P201,Grunddata!$O$3:$O$87,0),0))*Odlingsplan!Q201</f>
        <v>0</v>
      </c>
      <c r="J201" cm="1">
        <f t="array" ref="J201">(INDEX(Grunddata!$R$3:$R$87,MATCH(Odlingsplan!P201,Grunddata!$O$3:$O$87,0),0))*Odlingsplan!Q201</f>
        <v>0</v>
      </c>
      <c r="L201" s="15" t="e" cm="1">
        <f t="array" ref="L201">INDEX(Grunddata!$F$3:$F$49,MATCH(Odlingsplan!$B201,Grunddata!$C$3:$C$49,0),0)*(IF(Odlingsplan!$F201=0,(Odlingsplan!$D201/1000*Odlingsplan!$C201),Odlingsplan!$F201))</f>
        <v>#N/A</v>
      </c>
      <c r="M201" s="15" t="e" cm="1">
        <f t="array" ref="M201">INDEX(Grunddata!$G$3:$G$49,MATCH(Odlingsplan!$B201,Grunddata!$C$3:$C$49,0),0)*(IF(Odlingsplan!$F201=0,(Odlingsplan!$D201/1000*Odlingsplan!$C201),Odlingsplan!$F201))</f>
        <v>#N/A</v>
      </c>
      <c r="N201" s="15" t="e" cm="1">
        <f t="array" ref="N201">INDEX(Grunddata!$H$3:$H$49,MATCH(Odlingsplan!$B201,Grunddata!$C$3:$C$49,0),0)*(IF(Odlingsplan!$F201=0,(Odlingsplan!$D201/1000*Odlingsplan!$C201),Odlingsplan!$F201))</f>
        <v>#N/A</v>
      </c>
      <c r="O201" s="15" t="e" cm="1">
        <f t="array" ref="O201">INDEX(Grunddata!$I$3:$I$49,MATCH(Odlingsplan!$B201,Grunddata!$C$3:$C$49,0),0)*(IF(Odlingsplan!$F201=0,(Odlingsplan!$H201/1000*Odlingsplan!$C201),(Odlingsplan!H201/Odlingsplan!D201*Odlingsplan!F201)))</f>
        <v>#N/A</v>
      </c>
      <c r="P201" s="15" t="e" cm="1">
        <f t="array" ref="P201">INDEX(Grunddata!$J$3:$J$49,MATCH(Odlingsplan!$B201,Grunddata!$C$3:$C$49,0),0)*(IF(Odlingsplan!$F201=0,(Odlingsplan!$H201/1000*Odlingsplan!$C201),(Odlingsplan!H201/Odlingsplan!D201*Odlingsplan!F201)))</f>
        <v>#N/A</v>
      </c>
      <c r="Q201" s="15" t="e" cm="1">
        <f t="array" ref="Q201">INDEX(Grunddata!$K$3:$K$49,MATCH(Odlingsplan!$B201,Grunddata!$C$3:$C$49,0),0)*(IF(Odlingsplan!$F201=0,(Odlingsplan!$H201/1000*Odlingsplan!$C201),(Odlingsplan!H201/Odlingsplan!D201*Odlingsplan!F201)))</f>
        <v>#N/A</v>
      </c>
    </row>
    <row r="202" spans="1:17" x14ac:dyDescent="0.3">
      <c r="A202" t="e" cm="1">
        <f t="array" ref="A202">(INDEX(Kvävenedfall!C$5:C$296,MATCH(Odlingsplan!$B$7,Kvävenedfall!B$5:B$296,0),0))*Odlingsplan!C202/10</f>
        <v>#N/A</v>
      </c>
      <c r="B202" cm="1">
        <f t="array" ref="B202">(INDEX(Grunddata!$P$3:$P$87,MATCH(Odlingsplan!L202,Grunddata!$O$3:$O$87,0),0))*Odlingsplan!M202</f>
        <v>0</v>
      </c>
      <c r="C202" cm="1">
        <f t="array" ref="C202">(INDEX(Grunddata!$Q$3:$Q$87,MATCH(Odlingsplan!L202,Grunddata!$O$3:$O$87,0),0))*Odlingsplan!M202</f>
        <v>0</v>
      </c>
      <c r="D202" cm="1">
        <f t="array" ref="D202">(INDEX(Grunddata!$R$3:$R$87,MATCH(Odlingsplan!L202,Grunddata!$O$3:$O$87,0),0))*Odlingsplan!M202</f>
        <v>0</v>
      </c>
      <c r="E202" cm="1">
        <f t="array" ref="E202">(INDEX(Grunddata!$P$3:$P$87,MATCH(Odlingsplan!N202,Grunddata!$O$3:$O$87,0),0))*Odlingsplan!O202</f>
        <v>0</v>
      </c>
      <c r="F202" cm="1">
        <f t="array" ref="F202">(INDEX(Grunddata!$Q$3:$Q$87,MATCH(Odlingsplan!N202,Grunddata!$O$3:$O$87,0),0))*Odlingsplan!O202</f>
        <v>0</v>
      </c>
      <c r="G202" cm="1">
        <f t="array" ref="G202">(INDEX(Grunddata!$R$3:$R$87,MATCH(Odlingsplan!N202,Grunddata!$O$3:$O$87,0),0))*Odlingsplan!O202</f>
        <v>0</v>
      </c>
      <c r="H202" cm="1">
        <f t="array" ref="H202">(INDEX(Grunddata!$P$3:$P$87,MATCH(Odlingsplan!P202,Grunddata!$O$3:$O$87,0),0))*Odlingsplan!Q202</f>
        <v>0</v>
      </c>
      <c r="I202" cm="1">
        <f t="array" ref="I202">(INDEX(Grunddata!$Q$3:$Q$87,MATCH(Odlingsplan!P202,Grunddata!$O$3:$O$87,0),0))*Odlingsplan!Q202</f>
        <v>0</v>
      </c>
      <c r="J202" cm="1">
        <f t="array" ref="J202">(INDEX(Grunddata!$R$3:$R$87,MATCH(Odlingsplan!P202,Grunddata!$O$3:$O$87,0),0))*Odlingsplan!Q202</f>
        <v>0</v>
      </c>
      <c r="L202" s="15" t="e" cm="1">
        <f t="array" ref="L202">INDEX(Grunddata!$F$3:$F$49,MATCH(Odlingsplan!$B202,Grunddata!$C$3:$C$49,0),0)*(IF(Odlingsplan!$F202=0,(Odlingsplan!$D202/1000*Odlingsplan!$C202),Odlingsplan!$F202))</f>
        <v>#N/A</v>
      </c>
      <c r="M202" s="15" t="e" cm="1">
        <f t="array" ref="M202">INDEX(Grunddata!$G$3:$G$49,MATCH(Odlingsplan!$B202,Grunddata!$C$3:$C$49,0),0)*(IF(Odlingsplan!$F202=0,(Odlingsplan!$D202/1000*Odlingsplan!$C202),Odlingsplan!$F202))</f>
        <v>#N/A</v>
      </c>
      <c r="N202" s="15" t="e" cm="1">
        <f t="array" ref="N202">INDEX(Grunddata!$H$3:$H$49,MATCH(Odlingsplan!$B202,Grunddata!$C$3:$C$49,0),0)*(IF(Odlingsplan!$F202=0,(Odlingsplan!$D202/1000*Odlingsplan!$C202),Odlingsplan!$F202))</f>
        <v>#N/A</v>
      </c>
      <c r="O202" s="15" t="e" cm="1">
        <f t="array" ref="O202">INDEX(Grunddata!$I$3:$I$49,MATCH(Odlingsplan!$B202,Grunddata!$C$3:$C$49,0),0)*(IF(Odlingsplan!$F202=0,(Odlingsplan!$H202/1000*Odlingsplan!$C202),(Odlingsplan!H202/Odlingsplan!D202*Odlingsplan!F202)))</f>
        <v>#N/A</v>
      </c>
      <c r="P202" s="15" t="e" cm="1">
        <f t="array" ref="P202">INDEX(Grunddata!$J$3:$J$49,MATCH(Odlingsplan!$B202,Grunddata!$C$3:$C$49,0),0)*(IF(Odlingsplan!$F202=0,(Odlingsplan!$H202/1000*Odlingsplan!$C202),(Odlingsplan!H202/Odlingsplan!D202*Odlingsplan!F202)))</f>
        <v>#N/A</v>
      </c>
      <c r="Q202" s="15" t="e" cm="1">
        <f t="array" ref="Q202">INDEX(Grunddata!$K$3:$K$49,MATCH(Odlingsplan!$B202,Grunddata!$C$3:$C$49,0),0)*(IF(Odlingsplan!$F202=0,(Odlingsplan!$H202/1000*Odlingsplan!$C202),(Odlingsplan!H202/Odlingsplan!D202*Odlingsplan!F202)))</f>
        <v>#N/A</v>
      </c>
    </row>
    <row r="203" spans="1:17" x14ac:dyDescent="0.3">
      <c r="A203" t="e" cm="1">
        <f t="array" ref="A203">(INDEX(Kvävenedfall!C$5:C$296,MATCH(Odlingsplan!$B$7,Kvävenedfall!B$5:B$296,0),0))*Odlingsplan!C203/10</f>
        <v>#N/A</v>
      </c>
      <c r="B203" cm="1">
        <f t="array" ref="B203">(INDEX(Grunddata!$P$3:$P$87,MATCH(Odlingsplan!L203,Grunddata!$O$3:$O$87,0),0))*Odlingsplan!M203</f>
        <v>0</v>
      </c>
      <c r="C203" cm="1">
        <f t="array" ref="C203">(INDEX(Grunddata!$Q$3:$Q$87,MATCH(Odlingsplan!L203,Grunddata!$O$3:$O$87,0),0))*Odlingsplan!M203</f>
        <v>0</v>
      </c>
      <c r="D203" cm="1">
        <f t="array" ref="D203">(INDEX(Grunddata!$R$3:$R$87,MATCH(Odlingsplan!L203,Grunddata!$O$3:$O$87,0),0))*Odlingsplan!M203</f>
        <v>0</v>
      </c>
      <c r="E203" cm="1">
        <f t="array" ref="E203">(INDEX(Grunddata!$P$3:$P$87,MATCH(Odlingsplan!N203,Grunddata!$O$3:$O$87,0),0))*Odlingsplan!O203</f>
        <v>0</v>
      </c>
      <c r="F203" cm="1">
        <f t="array" ref="F203">(INDEX(Grunddata!$Q$3:$Q$87,MATCH(Odlingsplan!N203,Grunddata!$O$3:$O$87,0),0))*Odlingsplan!O203</f>
        <v>0</v>
      </c>
      <c r="G203" cm="1">
        <f t="array" ref="G203">(INDEX(Grunddata!$R$3:$R$87,MATCH(Odlingsplan!N203,Grunddata!$O$3:$O$87,0),0))*Odlingsplan!O203</f>
        <v>0</v>
      </c>
      <c r="H203" cm="1">
        <f t="array" ref="H203">(INDEX(Grunddata!$P$3:$P$87,MATCH(Odlingsplan!P203,Grunddata!$O$3:$O$87,0),0))*Odlingsplan!Q203</f>
        <v>0</v>
      </c>
      <c r="I203" cm="1">
        <f t="array" ref="I203">(INDEX(Grunddata!$Q$3:$Q$87,MATCH(Odlingsplan!P203,Grunddata!$O$3:$O$87,0),0))*Odlingsplan!Q203</f>
        <v>0</v>
      </c>
      <c r="J203" cm="1">
        <f t="array" ref="J203">(INDEX(Grunddata!$R$3:$R$87,MATCH(Odlingsplan!P203,Grunddata!$O$3:$O$87,0),0))*Odlingsplan!Q203</f>
        <v>0</v>
      </c>
      <c r="L203" s="15" t="e" cm="1">
        <f t="array" ref="L203">INDEX(Grunddata!$F$3:$F$49,MATCH(Odlingsplan!$B203,Grunddata!$C$3:$C$49,0),0)*(IF(Odlingsplan!$F203=0,(Odlingsplan!$D203/1000*Odlingsplan!$C203),Odlingsplan!$F203))</f>
        <v>#N/A</v>
      </c>
      <c r="M203" s="15" t="e" cm="1">
        <f t="array" ref="M203">INDEX(Grunddata!$G$3:$G$49,MATCH(Odlingsplan!$B203,Grunddata!$C$3:$C$49,0),0)*(IF(Odlingsplan!$F203=0,(Odlingsplan!$D203/1000*Odlingsplan!$C203),Odlingsplan!$F203))</f>
        <v>#N/A</v>
      </c>
      <c r="N203" s="15" t="e" cm="1">
        <f t="array" ref="N203">INDEX(Grunddata!$H$3:$H$49,MATCH(Odlingsplan!$B203,Grunddata!$C$3:$C$49,0),0)*(IF(Odlingsplan!$F203=0,(Odlingsplan!$D203/1000*Odlingsplan!$C203),Odlingsplan!$F203))</f>
        <v>#N/A</v>
      </c>
      <c r="O203" s="15" t="e" cm="1">
        <f t="array" ref="O203">INDEX(Grunddata!$I$3:$I$49,MATCH(Odlingsplan!$B203,Grunddata!$C$3:$C$49,0),0)*(IF(Odlingsplan!$F203=0,(Odlingsplan!$H203/1000*Odlingsplan!$C203),(Odlingsplan!H203/Odlingsplan!D203*Odlingsplan!F203)))</f>
        <v>#N/A</v>
      </c>
      <c r="P203" s="15" t="e" cm="1">
        <f t="array" ref="P203">INDEX(Grunddata!$J$3:$J$49,MATCH(Odlingsplan!$B203,Grunddata!$C$3:$C$49,0),0)*(IF(Odlingsplan!$F203=0,(Odlingsplan!$H203/1000*Odlingsplan!$C203),(Odlingsplan!H203/Odlingsplan!D203*Odlingsplan!F203)))</f>
        <v>#N/A</v>
      </c>
      <c r="Q203" s="15" t="e" cm="1">
        <f t="array" ref="Q203">INDEX(Grunddata!$K$3:$K$49,MATCH(Odlingsplan!$B203,Grunddata!$C$3:$C$49,0),0)*(IF(Odlingsplan!$F203=0,(Odlingsplan!$H203/1000*Odlingsplan!$C203),(Odlingsplan!H203/Odlingsplan!D203*Odlingsplan!F203)))</f>
        <v>#N/A</v>
      </c>
    </row>
    <row r="204" spans="1:17" x14ac:dyDescent="0.3">
      <c r="A204" t="e" cm="1">
        <f t="array" ref="A204">(INDEX(Kvävenedfall!C$5:C$296,MATCH(Odlingsplan!$B$7,Kvävenedfall!B$5:B$296,0),0))*Odlingsplan!C204/10</f>
        <v>#N/A</v>
      </c>
      <c r="B204" cm="1">
        <f t="array" ref="B204">(INDEX(Grunddata!$P$3:$P$87,MATCH(Odlingsplan!L204,Grunddata!$O$3:$O$87,0),0))*Odlingsplan!M204</f>
        <v>0</v>
      </c>
      <c r="C204" cm="1">
        <f t="array" ref="C204">(INDEX(Grunddata!$Q$3:$Q$87,MATCH(Odlingsplan!L204,Grunddata!$O$3:$O$87,0),0))*Odlingsplan!M204</f>
        <v>0</v>
      </c>
      <c r="D204" cm="1">
        <f t="array" ref="D204">(INDEX(Grunddata!$R$3:$R$87,MATCH(Odlingsplan!L204,Grunddata!$O$3:$O$87,0),0))*Odlingsplan!M204</f>
        <v>0</v>
      </c>
      <c r="E204" cm="1">
        <f t="array" ref="E204">(INDEX(Grunddata!$P$3:$P$87,MATCH(Odlingsplan!N204,Grunddata!$O$3:$O$87,0),0))*Odlingsplan!O204</f>
        <v>0</v>
      </c>
      <c r="F204" cm="1">
        <f t="array" ref="F204">(INDEX(Grunddata!$Q$3:$Q$87,MATCH(Odlingsplan!N204,Grunddata!$O$3:$O$87,0),0))*Odlingsplan!O204</f>
        <v>0</v>
      </c>
      <c r="G204" cm="1">
        <f t="array" ref="G204">(INDEX(Grunddata!$R$3:$R$87,MATCH(Odlingsplan!N204,Grunddata!$O$3:$O$87,0),0))*Odlingsplan!O204</f>
        <v>0</v>
      </c>
      <c r="H204" cm="1">
        <f t="array" ref="H204">(INDEX(Grunddata!$P$3:$P$87,MATCH(Odlingsplan!P204,Grunddata!$O$3:$O$87,0),0))*Odlingsplan!Q204</f>
        <v>0</v>
      </c>
      <c r="I204" cm="1">
        <f t="array" ref="I204">(INDEX(Grunddata!$Q$3:$Q$87,MATCH(Odlingsplan!P204,Grunddata!$O$3:$O$87,0),0))*Odlingsplan!Q204</f>
        <v>0</v>
      </c>
      <c r="J204" cm="1">
        <f t="array" ref="J204">(INDEX(Grunddata!$R$3:$R$87,MATCH(Odlingsplan!P204,Grunddata!$O$3:$O$87,0),0))*Odlingsplan!Q204</f>
        <v>0</v>
      </c>
      <c r="L204" s="15" t="e" cm="1">
        <f t="array" ref="L204">INDEX(Grunddata!$F$3:$F$49,MATCH(Odlingsplan!$B204,Grunddata!$C$3:$C$49,0),0)*(IF(Odlingsplan!$F204=0,(Odlingsplan!$D204/1000*Odlingsplan!$C204),Odlingsplan!$F204))</f>
        <v>#N/A</v>
      </c>
      <c r="M204" s="15" t="e" cm="1">
        <f t="array" ref="M204">INDEX(Grunddata!$G$3:$G$49,MATCH(Odlingsplan!$B204,Grunddata!$C$3:$C$49,0),0)*(IF(Odlingsplan!$F204=0,(Odlingsplan!$D204/1000*Odlingsplan!$C204),Odlingsplan!$F204))</f>
        <v>#N/A</v>
      </c>
      <c r="N204" s="15" t="e" cm="1">
        <f t="array" ref="N204">INDEX(Grunddata!$H$3:$H$49,MATCH(Odlingsplan!$B204,Grunddata!$C$3:$C$49,0),0)*(IF(Odlingsplan!$F204=0,(Odlingsplan!$D204/1000*Odlingsplan!$C204),Odlingsplan!$F204))</f>
        <v>#N/A</v>
      </c>
      <c r="O204" s="15" t="e" cm="1">
        <f t="array" ref="O204">INDEX(Grunddata!$I$3:$I$49,MATCH(Odlingsplan!$B204,Grunddata!$C$3:$C$49,0),0)*(IF(Odlingsplan!$F204=0,(Odlingsplan!$H204/1000*Odlingsplan!$C204),(Odlingsplan!H204/Odlingsplan!D204*Odlingsplan!F204)))</f>
        <v>#N/A</v>
      </c>
      <c r="P204" s="15" t="e" cm="1">
        <f t="array" ref="P204">INDEX(Grunddata!$J$3:$J$49,MATCH(Odlingsplan!$B204,Grunddata!$C$3:$C$49,0),0)*(IF(Odlingsplan!$F204=0,(Odlingsplan!$H204/1000*Odlingsplan!$C204),(Odlingsplan!H204/Odlingsplan!D204*Odlingsplan!F204)))</f>
        <v>#N/A</v>
      </c>
      <c r="Q204" s="15" t="e" cm="1">
        <f t="array" ref="Q204">INDEX(Grunddata!$K$3:$K$49,MATCH(Odlingsplan!$B204,Grunddata!$C$3:$C$49,0),0)*(IF(Odlingsplan!$F204=0,(Odlingsplan!$H204/1000*Odlingsplan!$C204),(Odlingsplan!H204/Odlingsplan!D204*Odlingsplan!F204)))</f>
        <v>#N/A</v>
      </c>
    </row>
    <row r="205" spans="1:17" x14ac:dyDescent="0.3">
      <c r="A205" t="e" cm="1">
        <f t="array" ref="A205">(INDEX(Kvävenedfall!C$5:C$296,MATCH(Odlingsplan!$B$7,Kvävenedfall!B$5:B$296,0),0))*Odlingsplan!C205/10</f>
        <v>#N/A</v>
      </c>
      <c r="B205" cm="1">
        <f t="array" ref="B205">(INDEX(Grunddata!$P$3:$P$87,MATCH(Odlingsplan!L205,Grunddata!$O$3:$O$87,0),0))*Odlingsplan!M205</f>
        <v>0</v>
      </c>
      <c r="C205" cm="1">
        <f t="array" ref="C205">(INDEX(Grunddata!$Q$3:$Q$87,MATCH(Odlingsplan!L205,Grunddata!$O$3:$O$87,0),0))*Odlingsplan!M205</f>
        <v>0</v>
      </c>
      <c r="D205" cm="1">
        <f t="array" ref="D205">(INDEX(Grunddata!$R$3:$R$87,MATCH(Odlingsplan!L205,Grunddata!$O$3:$O$87,0),0))*Odlingsplan!M205</f>
        <v>0</v>
      </c>
      <c r="E205" cm="1">
        <f t="array" ref="E205">(INDEX(Grunddata!$P$3:$P$87,MATCH(Odlingsplan!N205,Grunddata!$O$3:$O$87,0),0))*Odlingsplan!O205</f>
        <v>0</v>
      </c>
      <c r="F205" cm="1">
        <f t="array" ref="F205">(INDEX(Grunddata!$Q$3:$Q$87,MATCH(Odlingsplan!N205,Grunddata!$O$3:$O$87,0),0))*Odlingsplan!O205</f>
        <v>0</v>
      </c>
      <c r="G205" cm="1">
        <f t="array" ref="G205">(INDEX(Grunddata!$R$3:$R$87,MATCH(Odlingsplan!N205,Grunddata!$O$3:$O$87,0),0))*Odlingsplan!O205</f>
        <v>0</v>
      </c>
      <c r="H205" cm="1">
        <f t="array" ref="H205">(INDEX(Grunddata!$P$3:$P$87,MATCH(Odlingsplan!P205,Grunddata!$O$3:$O$87,0),0))*Odlingsplan!Q205</f>
        <v>0</v>
      </c>
      <c r="I205" cm="1">
        <f t="array" ref="I205">(INDEX(Grunddata!$Q$3:$Q$87,MATCH(Odlingsplan!P205,Grunddata!$O$3:$O$87,0),0))*Odlingsplan!Q205</f>
        <v>0</v>
      </c>
      <c r="J205" cm="1">
        <f t="array" ref="J205">(INDEX(Grunddata!$R$3:$R$87,MATCH(Odlingsplan!P205,Grunddata!$O$3:$O$87,0),0))*Odlingsplan!Q205</f>
        <v>0</v>
      </c>
      <c r="L205" s="15" t="e" cm="1">
        <f t="array" ref="L205">INDEX(Grunddata!$F$3:$F$49,MATCH(Odlingsplan!$B205,Grunddata!$C$3:$C$49,0),0)*(IF(Odlingsplan!$F205=0,(Odlingsplan!$D205/1000*Odlingsplan!$C205),Odlingsplan!$F205))</f>
        <v>#N/A</v>
      </c>
      <c r="M205" s="15" t="e" cm="1">
        <f t="array" ref="M205">INDEX(Grunddata!$G$3:$G$49,MATCH(Odlingsplan!$B205,Grunddata!$C$3:$C$49,0),0)*(IF(Odlingsplan!$F205=0,(Odlingsplan!$D205/1000*Odlingsplan!$C205),Odlingsplan!$F205))</f>
        <v>#N/A</v>
      </c>
      <c r="N205" s="15" t="e" cm="1">
        <f t="array" ref="N205">INDEX(Grunddata!$H$3:$H$49,MATCH(Odlingsplan!$B205,Grunddata!$C$3:$C$49,0),0)*(IF(Odlingsplan!$F205=0,(Odlingsplan!$D205/1000*Odlingsplan!$C205),Odlingsplan!$F205))</f>
        <v>#N/A</v>
      </c>
      <c r="O205" s="15" t="e" cm="1">
        <f t="array" ref="O205">INDEX(Grunddata!$I$3:$I$49,MATCH(Odlingsplan!$B205,Grunddata!$C$3:$C$49,0),0)*(IF(Odlingsplan!$F205=0,(Odlingsplan!$H205/1000*Odlingsplan!$C205),(Odlingsplan!H205/Odlingsplan!D205*Odlingsplan!F205)))</f>
        <v>#N/A</v>
      </c>
      <c r="P205" s="15" t="e" cm="1">
        <f t="array" ref="P205">INDEX(Grunddata!$J$3:$J$49,MATCH(Odlingsplan!$B205,Grunddata!$C$3:$C$49,0),0)*(IF(Odlingsplan!$F205=0,(Odlingsplan!$H205/1000*Odlingsplan!$C205),(Odlingsplan!H205/Odlingsplan!D205*Odlingsplan!F205)))</f>
        <v>#N/A</v>
      </c>
      <c r="Q205" s="15" t="e" cm="1">
        <f t="array" ref="Q205">INDEX(Grunddata!$K$3:$K$49,MATCH(Odlingsplan!$B205,Grunddata!$C$3:$C$49,0),0)*(IF(Odlingsplan!$F205=0,(Odlingsplan!$H205/1000*Odlingsplan!$C205),(Odlingsplan!H205/Odlingsplan!D205*Odlingsplan!F205)))</f>
        <v>#N/A</v>
      </c>
    </row>
    <row r="206" spans="1:17" x14ac:dyDescent="0.3">
      <c r="A206" t="e" cm="1">
        <f t="array" ref="A206">(INDEX(Kvävenedfall!C$5:C$296,MATCH(Odlingsplan!$B$7,Kvävenedfall!B$5:B$296,0),0))*Odlingsplan!C206/10</f>
        <v>#N/A</v>
      </c>
      <c r="B206" cm="1">
        <f t="array" ref="B206">(INDEX(Grunddata!$P$3:$P$87,MATCH(Odlingsplan!L206,Grunddata!$O$3:$O$87,0),0))*Odlingsplan!M206</f>
        <v>0</v>
      </c>
      <c r="C206" cm="1">
        <f t="array" ref="C206">(INDEX(Grunddata!$Q$3:$Q$87,MATCH(Odlingsplan!L206,Grunddata!$O$3:$O$87,0),0))*Odlingsplan!M206</f>
        <v>0</v>
      </c>
      <c r="D206" cm="1">
        <f t="array" ref="D206">(INDEX(Grunddata!$R$3:$R$87,MATCH(Odlingsplan!L206,Grunddata!$O$3:$O$87,0),0))*Odlingsplan!M206</f>
        <v>0</v>
      </c>
      <c r="E206" cm="1">
        <f t="array" ref="E206">(INDEX(Grunddata!$P$3:$P$87,MATCH(Odlingsplan!N206,Grunddata!$O$3:$O$87,0),0))*Odlingsplan!O206</f>
        <v>0</v>
      </c>
      <c r="F206" cm="1">
        <f t="array" ref="F206">(INDEX(Grunddata!$Q$3:$Q$87,MATCH(Odlingsplan!N206,Grunddata!$O$3:$O$87,0),0))*Odlingsplan!O206</f>
        <v>0</v>
      </c>
      <c r="G206" cm="1">
        <f t="array" ref="G206">(INDEX(Grunddata!$R$3:$R$87,MATCH(Odlingsplan!N206,Grunddata!$O$3:$O$87,0),0))*Odlingsplan!O206</f>
        <v>0</v>
      </c>
      <c r="H206" cm="1">
        <f t="array" ref="H206">(INDEX(Grunddata!$P$3:$P$87,MATCH(Odlingsplan!P206,Grunddata!$O$3:$O$87,0),0))*Odlingsplan!Q206</f>
        <v>0</v>
      </c>
      <c r="I206" cm="1">
        <f t="array" ref="I206">(INDEX(Grunddata!$Q$3:$Q$87,MATCH(Odlingsplan!P206,Grunddata!$O$3:$O$87,0),0))*Odlingsplan!Q206</f>
        <v>0</v>
      </c>
      <c r="J206" cm="1">
        <f t="array" ref="J206">(INDEX(Grunddata!$R$3:$R$87,MATCH(Odlingsplan!P206,Grunddata!$O$3:$O$87,0),0))*Odlingsplan!Q206</f>
        <v>0</v>
      </c>
      <c r="L206" s="15" t="e" cm="1">
        <f t="array" ref="L206">INDEX(Grunddata!$F$3:$F$49,MATCH(Odlingsplan!$B206,Grunddata!$C$3:$C$49,0),0)*(IF(Odlingsplan!$F206=0,(Odlingsplan!$D206/1000*Odlingsplan!$C206),Odlingsplan!$F206))</f>
        <v>#N/A</v>
      </c>
      <c r="M206" s="15" t="e" cm="1">
        <f t="array" ref="M206">INDEX(Grunddata!$G$3:$G$49,MATCH(Odlingsplan!$B206,Grunddata!$C$3:$C$49,0),0)*(IF(Odlingsplan!$F206=0,(Odlingsplan!$D206/1000*Odlingsplan!$C206),Odlingsplan!$F206))</f>
        <v>#N/A</v>
      </c>
      <c r="N206" s="15" t="e" cm="1">
        <f t="array" ref="N206">INDEX(Grunddata!$H$3:$H$49,MATCH(Odlingsplan!$B206,Grunddata!$C$3:$C$49,0),0)*(IF(Odlingsplan!$F206=0,(Odlingsplan!$D206/1000*Odlingsplan!$C206),Odlingsplan!$F206))</f>
        <v>#N/A</v>
      </c>
      <c r="O206" s="15" t="e" cm="1">
        <f t="array" ref="O206">INDEX(Grunddata!$I$3:$I$49,MATCH(Odlingsplan!$B206,Grunddata!$C$3:$C$49,0),0)*(IF(Odlingsplan!$F206=0,(Odlingsplan!$H206/1000*Odlingsplan!$C206),(Odlingsplan!H206/Odlingsplan!D206*Odlingsplan!F206)))</f>
        <v>#N/A</v>
      </c>
      <c r="P206" s="15" t="e" cm="1">
        <f t="array" ref="P206">INDEX(Grunddata!$J$3:$J$49,MATCH(Odlingsplan!$B206,Grunddata!$C$3:$C$49,0),0)*(IF(Odlingsplan!$F206=0,(Odlingsplan!$H206/1000*Odlingsplan!$C206),(Odlingsplan!H206/Odlingsplan!D206*Odlingsplan!F206)))</f>
        <v>#N/A</v>
      </c>
      <c r="Q206" s="15" t="e" cm="1">
        <f t="array" ref="Q206">INDEX(Grunddata!$K$3:$K$49,MATCH(Odlingsplan!$B206,Grunddata!$C$3:$C$49,0),0)*(IF(Odlingsplan!$F206=0,(Odlingsplan!$H206/1000*Odlingsplan!$C206),(Odlingsplan!H206/Odlingsplan!D206*Odlingsplan!F206)))</f>
        <v>#N/A</v>
      </c>
    </row>
    <row r="207" spans="1:17" x14ac:dyDescent="0.3">
      <c r="A207" t="e" cm="1">
        <f t="array" ref="A207">(INDEX(Kvävenedfall!C$5:C$296,MATCH(Odlingsplan!$B$7,Kvävenedfall!B$5:B$296,0),0))*Odlingsplan!C207/10</f>
        <v>#N/A</v>
      </c>
      <c r="B207" cm="1">
        <f t="array" ref="B207">(INDEX(Grunddata!$P$3:$P$87,MATCH(Odlingsplan!L207,Grunddata!$O$3:$O$87,0),0))*Odlingsplan!M207</f>
        <v>0</v>
      </c>
      <c r="C207" cm="1">
        <f t="array" ref="C207">(INDEX(Grunddata!$Q$3:$Q$87,MATCH(Odlingsplan!L207,Grunddata!$O$3:$O$87,0),0))*Odlingsplan!M207</f>
        <v>0</v>
      </c>
      <c r="D207" cm="1">
        <f t="array" ref="D207">(INDEX(Grunddata!$R$3:$R$87,MATCH(Odlingsplan!L207,Grunddata!$O$3:$O$87,0),0))*Odlingsplan!M207</f>
        <v>0</v>
      </c>
      <c r="E207" cm="1">
        <f t="array" ref="E207">(INDEX(Grunddata!$P$3:$P$87,MATCH(Odlingsplan!N207,Grunddata!$O$3:$O$87,0),0))*Odlingsplan!O207</f>
        <v>0</v>
      </c>
      <c r="F207" cm="1">
        <f t="array" ref="F207">(INDEX(Grunddata!$Q$3:$Q$87,MATCH(Odlingsplan!N207,Grunddata!$O$3:$O$87,0),0))*Odlingsplan!O207</f>
        <v>0</v>
      </c>
      <c r="G207" cm="1">
        <f t="array" ref="G207">(INDEX(Grunddata!$R$3:$R$87,MATCH(Odlingsplan!N207,Grunddata!$O$3:$O$87,0),0))*Odlingsplan!O207</f>
        <v>0</v>
      </c>
      <c r="H207" cm="1">
        <f t="array" ref="H207">(INDEX(Grunddata!$P$3:$P$87,MATCH(Odlingsplan!P207,Grunddata!$O$3:$O$87,0),0))*Odlingsplan!Q207</f>
        <v>0</v>
      </c>
      <c r="I207" cm="1">
        <f t="array" ref="I207">(INDEX(Grunddata!$Q$3:$Q$87,MATCH(Odlingsplan!P207,Grunddata!$O$3:$O$87,0),0))*Odlingsplan!Q207</f>
        <v>0</v>
      </c>
      <c r="J207" cm="1">
        <f t="array" ref="J207">(INDEX(Grunddata!$R$3:$R$87,MATCH(Odlingsplan!P207,Grunddata!$O$3:$O$87,0),0))*Odlingsplan!Q207</f>
        <v>0</v>
      </c>
      <c r="L207" s="15" t="e" cm="1">
        <f t="array" ref="L207">INDEX(Grunddata!$F$3:$F$49,MATCH(Odlingsplan!$B207,Grunddata!$C$3:$C$49,0),0)*(IF(Odlingsplan!$F207=0,(Odlingsplan!$D207/1000*Odlingsplan!$C207),Odlingsplan!$F207))</f>
        <v>#N/A</v>
      </c>
      <c r="M207" s="15" t="e" cm="1">
        <f t="array" ref="M207">INDEX(Grunddata!$G$3:$G$49,MATCH(Odlingsplan!$B207,Grunddata!$C$3:$C$49,0),0)*(IF(Odlingsplan!$F207=0,(Odlingsplan!$D207/1000*Odlingsplan!$C207),Odlingsplan!$F207))</f>
        <v>#N/A</v>
      </c>
      <c r="N207" s="15" t="e" cm="1">
        <f t="array" ref="N207">INDEX(Grunddata!$H$3:$H$49,MATCH(Odlingsplan!$B207,Grunddata!$C$3:$C$49,0),0)*(IF(Odlingsplan!$F207=0,(Odlingsplan!$D207/1000*Odlingsplan!$C207),Odlingsplan!$F207))</f>
        <v>#N/A</v>
      </c>
      <c r="O207" s="15" t="e" cm="1">
        <f t="array" ref="O207">INDEX(Grunddata!$I$3:$I$49,MATCH(Odlingsplan!$B207,Grunddata!$C$3:$C$49,0),0)*(IF(Odlingsplan!$F207=0,(Odlingsplan!$H207/1000*Odlingsplan!$C207),(Odlingsplan!H207/Odlingsplan!D207*Odlingsplan!F207)))</f>
        <v>#N/A</v>
      </c>
      <c r="P207" s="15" t="e" cm="1">
        <f t="array" ref="P207">INDEX(Grunddata!$J$3:$J$49,MATCH(Odlingsplan!$B207,Grunddata!$C$3:$C$49,0),0)*(IF(Odlingsplan!$F207=0,(Odlingsplan!$H207/1000*Odlingsplan!$C207),(Odlingsplan!H207/Odlingsplan!D207*Odlingsplan!F207)))</f>
        <v>#N/A</v>
      </c>
      <c r="Q207" s="15" t="e" cm="1">
        <f t="array" ref="Q207">INDEX(Grunddata!$K$3:$K$49,MATCH(Odlingsplan!$B207,Grunddata!$C$3:$C$49,0),0)*(IF(Odlingsplan!$F207=0,(Odlingsplan!$H207/1000*Odlingsplan!$C207),(Odlingsplan!H207/Odlingsplan!D207*Odlingsplan!F207)))</f>
        <v>#N/A</v>
      </c>
    </row>
    <row r="208" spans="1:17" x14ac:dyDescent="0.3">
      <c r="A208" t="e" cm="1">
        <f t="array" ref="A208">(INDEX(Kvävenedfall!C$5:C$296,MATCH(Odlingsplan!$B$7,Kvävenedfall!B$5:B$296,0),0))*Odlingsplan!C208/10</f>
        <v>#N/A</v>
      </c>
      <c r="B208" cm="1">
        <f t="array" ref="B208">(INDEX(Grunddata!$P$3:$P$87,MATCH(Odlingsplan!L208,Grunddata!$O$3:$O$87,0),0))*Odlingsplan!M208</f>
        <v>0</v>
      </c>
      <c r="C208" cm="1">
        <f t="array" ref="C208">(INDEX(Grunddata!$Q$3:$Q$87,MATCH(Odlingsplan!L208,Grunddata!$O$3:$O$87,0),0))*Odlingsplan!M208</f>
        <v>0</v>
      </c>
      <c r="D208" cm="1">
        <f t="array" ref="D208">(INDEX(Grunddata!$R$3:$R$87,MATCH(Odlingsplan!L208,Grunddata!$O$3:$O$87,0),0))*Odlingsplan!M208</f>
        <v>0</v>
      </c>
      <c r="E208" cm="1">
        <f t="array" ref="E208">(INDEX(Grunddata!$P$3:$P$87,MATCH(Odlingsplan!N208,Grunddata!$O$3:$O$87,0),0))*Odlingsplan!O208</f>
        <v>0</v>
      </c>
      <c r="F208" cm="1">
        <f t="array" ref="F208">(INDEX(Grunddata!$Q$3:$Q$87,MATCH(Odlingsplan!N208,Grunddata!$O$3:$O$87,0),0))*Odlingsplan!O208</f>
        <v>0</v>
      </c>
      <c r="G208" cm="1">
        <f t="array" ref="G208">(INDEX(Grunddata!$R$3:$R$87,MATCH(Odlingsplan!N208,Grunddata!$O$3:$O$87,0),0))*Odlingsplan!O208</f>
        <v>0</v>
      </c>
      <c r="H208" cm="1">
        <f t="array" ref="H208">(INDEX(Grunddata!$P$3:$P$87,MATCH(Odlingsplan!P208,Grunddata!$O$3:$O$87,0),0))*Odlingsplan!Q208</f>
        <v>0</v>
      </c>
      <c r="I208" cm="1">
        <f t="array" ref="I208">(INDEX(Grunddata!$Q$3:$Q$87,MATCH(Odlingsplan!P208,Grunddata!$O$3:$O$87,0),0))*Odlingsplan!Q208</f>
        <v>0</v>
      </c>
      <c r="J208" cm="1">
        <f t="array" ref="J208">(INDEX(Grunddata!$R$3:$R$87,MATCH(Odlingsplan!P208,Grunddata!$O$3:$O$87,0),0))*Odlingsplan!Q208</f>
        <v>0</v>
      </c>
      <c r="L208" s="15" t="e" cm="1">
        <f t="array" ref="L208">INDEX(Grunddata!$F$3:$F$49,MATCH(Odlingsplan!$B208,Grunddata!$C$3:$C$49,0),0)*(IF(Odlingsplan!$F208=0,(Odlingsplan!$D208/1000*Odlingsplan!$C208),Odlingsplan!$F208))</f>
        <v>#N/A</v>
      </c>
      <c r="M208" s="15" t="e" cm="1">
        <f t="array" ref="M208">INDEX(Grunddata!$G$3:$G$49,MATCH(Odlingsplan!$B208,Grunddata!$C$3:$C$49,0),0)*(IF(Odlingsplan!$F208=0,(Odlingsplan!$D208/1000*Odlingsplan!$C208),Odlingsplan!$F208))</f>
        <v>#N/A</v>
      </c>
      <c r="N208" s="15" t="e" cm="1">
        <f t="array" ref="N208">INDEX(Grunddata!$H$3:$H$49,MATCH(Odlingsplan!$B208,Grunddata!$C$3:$C$49,0),0)*(IF(Odlingsplan!$F208=0,(Odlingsplan!$D208/1000*Odlingsplan!$C208),Odlingsplan!$F208))</f>
        <v>#N/A</v>
      </c>
      <c r="O208" s="15" t="e" cm="1">
        <f t="array" ref="O208">INDEX(Grunddata!$I$3:$I$49,MATCH(Odlingsplan!$B208,Grunddata!$C$3:$C$49,0),0)*(IF(Odlingsplan!$F208=0,(Odlingsplan!$H208/1000*Odlingsplan!$C208),(Odlingsplan!H208/Odlingsplan!D208*Odlingsplan!F208)))</f>
        <v>#N/A</v>
      </c>
      <c r="P208" s="15" t="e" cm="1">
        <f t="array" ref="P208">INDEX(Grunddata!$J$3:$J$49,MATCH(Odlingsplan!$B208,Grunddata!$C$3:$C$49,0),0)*(IF(Odlingsplan!$F208=0,(Odlingsplan!$H208/1000*Odlingsplan!$C208),(Odlingsplan!H208/Odlingsplan!D208*Odlingsplan!F208)))</f>
        <v>#N/A</v>
      </c>
      <c r="Q208" s="15" t="e" cm="1">
        <f t="array" ref="Q208">INDEX(Grunddata!$K$3:$K$49,MATCH(Odlingsplan!$B208,Grunddata!$C$3:$C$49,0),0)*(IF(Odlingsplan!$F208=0,(Odlingsplan!$H208/1000*Odlingsplan!$C208),(Odlingsplan!H208/Odlingsplan!D208*Odlingsplan!F208)))</f>
        <v>#N/A</v>
      </c>
    </row>
    <row r="209" spans="1:17" x14ac:dyDescent="0.3">
      <c r="A209" t="e" cm="1">
        <f t="array" ref="A209">(INDEX(Kvävenedfall!C$5:C$296,MATCH(Odlingsplan!$B$7,Kvävenedfall!B$5:B$296,0),0))*Odlingsplan!C209/10</f>
        <v>#N/A</v>
      </c>
      <c r="B209" cm="1">
        <f t="array" ref="B209">(INDEX(Grunddata!$P$3:$P$87,MATCH(Odlingsplan!L209,Grunddata!$O$3:$O$87,0),0))*Odlingsplan!M209</f>
        <v>0</v>
      </c>
      <c r="C209" cm="1">
        <f t="array" ref="C209">(INDEX(Grunddata!$Q$3:$Q$87,MATCH(Odlingsplan!L209,Grunddata!$O$3:$O$87,0),0))*Odlingsplan!M209</f>
        <v>0</v>
      </c>
      <c r="D209" cm="1">
        <f t="array" ref="D209">(INDEX(Grunddata!$R$3:$R$87,MATCH(Odlingsplan!L209,Grunddata!$O$3:$O$87,0),0))*Odlingsplan!M209</f>
        <v>0</v>
      </c>
      <c r="E209" cm="1">
        <f t="array" ref="E209">(INDEX(Grunddata!$P$3:$P$87,MATCH(Odlingsplan!N209,Grunddata!$O$3:$O$87,0),0))*Odlingsplan!O209</f>
        <v>0</v>
      </c>
      <c r="F209" cm="1">
        <f t="array" ref="F209">(INDEX(Grunddata!$Q$3:$Q$87,MATCH(Odlingsplan!N209,Grunddata!$O$3:$O$87,0),0))*Odlingsplan!O209</f>
        <v>0</v>
      </c>
      <c r="G209" cm="1">
        <f t="array" ref="G209">(INDEX(Grunddata!$R$3:$R$87,MATCH(Odlingsplan!N209,Grunddata!$O$3:$O$87,0),0))*Odlingsplan!O209</f>
        <v>0</v>
      </c>
      <c r="H209" cm="1">
        <f t="array" ref="H209">(INDEX(Grunddata!$P$3:$P$87,MATCH(Odlingsplan!P209,Grunddata!$O$3:$O$87,0),0))*Odlingsplan!Q209</f>
        <v>0</v>
      </c>
      <c r="I209" cm="1">
        <f t="array" ref="I209">(INDEX(Grunddata!$Q$3:$Q$87,MATCH(Odlingsplan!P209,Grunddata!$O$3:$O$87,0),0))*Odlingsplan!Q209</f>
        <v>0</v>
      </c>
      <c r="J209" cm="1">
        <f t="array" ref="J209">(INDEX(Grunddata!$R$3:$R$87,MATCH(Odlingsplan!P209,Grunddata!$O$3:$O$87,0),0))*Odlingsplan!Q209</f>
        <v>0</v>
      </c>
      <c r="L209" s="15" t="e" cm="1">
        <f t="array" ref="L209">INDEX(Grunddata!$F$3:$F$49,MATCH(Odlingsplan!$B209,Grunddata!$C$3:$C$49,0),0)*(IF(Odlingsplan!$F209=0,(Odlingsplan!$D209/1000*Odlingsplan!$C209),Odlingsplan!$F209))</f>
        <v>#N/A</v>
      </c>
      <c r="M209" s="15" t="e" cm="1">
        <f t="array" ref="M209">INDEX(Grunddata!$G$3:$G$49,MATCH(Odlingsplan!$B209,Grunddata!$C$3:$C$49,0),0)*(IF(Odlingsplan!$F209=0,(Odlingsplan!$D209/1000*Odlingsplan!$C209),Odlingsplan!$F209))</f>
        <v>#N/A</v>
      </c>
      <c r="N209" s="15" t="e" cm="1">
        <f t="array" ref="N209">INDEX(Grunddata!$H$3:$H$49,MATCH(Odlingsplan!$B209,Grunddata!$C$3:$C$49,0),0)*(IF(Odlingsplan!$F209=0,(Odlingsplan!$D209/1000*Odlingsplan!$C209),Odlingsplan!$F209))</f>
        <v>#N/A</v>
      </c>
      <c r="O209" s="15" t="e" cm="1">
        <f t="array" ref="O209">INDEX(Grunddata!$I$3:$I$49,MATCH(Odlingsplan!$B209,Grunddata!$C$3:$C$49,0),0)*(IF(Odlingsplan!$F209=0,(Odlingsplan!$H209/1000*Odlingsplan!$C209),(Odlingsplan!H209/Odlingsplan!D209*Odlingsplan!F209)))</f>
        <v>#N/A</v>
      </c>
      <c r="P209" s="15" t="e" cm="1">
        <f t="array" ref="P209">INDEX(Grunddata!$J$3:$J$49,MATCH(Odlingsplan!$B209,Grunddata!$C$3:$C$49,0),0)*(IF(Odlingsplan!$F209=0,(Odlingsplan!$H209/1000*Odlingsplan!$C209),(Odlingsplan!H209/Odlingsplan!D209*Odlingsplan!F209)))</f>
        <v>#N/A</v>
      </c>
      <c r="Q209" s="15" t="e" cm="1">
        <f t="array" ref="Q209">INDEX(Grunddata!$K$3:$K$49,MATCH(Odlingsplan!$B209,Grunddata!$C$3:$C$49,0),0)*(IF(Odlingsplan!$F209=0,(Odlingsplan!$H209/1000*Odlingsplan!$C209),(Odlingsplan!H209/Odlingsplan!D209*Odlingsplan!F209)))</f>
        <v>#N/A</v>
      </c>
    </row>
    <row r="210" spans="1:17" x14ac:dyDescent="0.3">
      <c r="A210" t="e" cm="1">
        <f t="array" ref="A210">(INDEX(Kvävenedfall!C$5:C$296,MATCH(Odlingsplan!$B$7,Kvävenedfall!B$5:B$296,0),0))*Odlingsplan!C210/10</f>
        <v>#N/A</v>
      </c>
      <c r="B210" cm="1">
        <f t="array" ref="B210">(INDEX(Grunddata!$P$3:$P$87,MATCH(Odlingsplan!L210,Grunddata!$O$3:$O$87,0),0))*Odlingsplan!M210</f>
        <v>0</v>
      </c>
      <c r="C210" cm="1">
        <f t="array" ref="C210">(INDEX(Grunddata!$Q$3:$Q$87,MATCH(Odlingsplan!L210,Grunddata!$O$3:$O$87,0),0))*Odlingsplan!M210</f>
        <v>0</v>
      </c>
      <c r="D210" cm="1">
        <f t="array" ref="D210">(INDEX(Grunddata!$R$3:$R$87,MATCH(Odlingsplan!L210,Grunddata!$O$3:$O$87,0),0))*Odlingsplan!M210</f>
        <v>0</v>
      </c>
      <c r="E210" cm="1">
        <f t="array" ref="E210">(INDEX(Grunddata!$P$3:$P$87,MATCH(Odlingsplan!N210,Grunddata!$O$3:$O$87,0),0))*Odlingsplan!O210</f>
        <v>0</v>
      </c>
      <c r="F210" cm="1">
        <f t="array" ref="F210">(INDEX(Grunddata!$Q$3:$Q$87,MATCH(Odlingsplan!N210,Grunddata!$O$3:$O$87,0),0))*Odlingsplan!O210</f>
        <v>0</v>
      </c>
      <c r="G210" cm="1">
        <f t="array" ref="G210">(INDEX(Grunddata!$R$3:$R$87,MATCH(Odlingsplan!N210,Grunddata!$O$3:$O$87,0),0))*Odlingsplan!O210</f>
        <v>0</v>
      </c>
      <c r="H210" cm="1">
        <f t="array" ref="H210">(INDEX(Grunddata!$P$3:$P$87,MATCH(Odlingsplan!P210,Grunddata!$O$3:$O$87,0),0))*Odlingsplan!Q210</f>
        <v>0</v>
      </c>
      <c r="I210" cm="1">
        <f t="array" ref="I210">(INDEX(Grunddata!$Q$3:$Q$87,MATCH(Odlingsplan!P210,Grunddata!$O$3:$O$87,0),0))*Odlingsplan!Q210</f>
        <v>0</v>
      </c>
      <c r="J210" cm="1">
        <f t="array" ref="J210">(INDEX(Grunddata!$R$3:$R$87,MATCH(Odlingsplan!P210,Grunddata!$O$3:$O$87,0),0))*Odlingsplan!Q210</f>
        <v>0</v>
      </c>
      <c r="L210" s="15" t="e" cm="1">
        <f t="array" ref="L210">INDEX(Grunddata!$F$3:$F$49,MATCH(Odlingsplan!$B210,Grunddata!$C$3:$C$49,0),0)*(IF(Odlingsplan!$F210=0,(Odlingsplan!$D210/1000*Odlingsplan!$C210),Odlingsplan!$F210))</f>
        <v>#N/A</v>
      </c>
      <c r="M210" s="15" t="e" cm="1">
        <f t="array" ref="M210">INDEX(Grunddata!$G$3:$G$49,MATCH(Odlingsplan!$B210,Grunddata!$C$3:$C$49,0),0)*(IF(Odlingsplan!$F210=0,(Odlingsplan!$D210/1000*Odlingsplan!$C210),Odlingsplan!$F210))</f>
        <v>#N/A</v>
      </c>
      <c r="N210" s="15" t="e" cm="1">
        <f t="array" ref="N210">INDEX(Grunddata!$H$3:$H$49,MATCH(Odlingsplan!$B210,Grunddata!$C$3:$C$49,0),0)*(IF(Odlingsplan!$F210=0,(Odlingsplan!$D210/1000*Odlingsplan!$C210),Odlingsplan!$F210))</f>
        <v>#N/A</v>
      </c>
      <c r="O210" s="15" t="e" cm="1">
        <f t="array" ref="O210">INDEX(Grunddata!$I$3:$I$49,MATCH(Odlingsplan!$B210,Grunddata!$C$3:$C$49,0),0)*(IF(Odlingsplan!$F210=0,(Odlingsplan!$H210/1000*Odlingsplan!$C210),(Odlingsplan!H210/Odlingsplan!D210*Odlingsplan!F210)))</f>
        <v>#N/A</v>
      </c>
      <c r="P210" s="15" t="e" cm="1">
        <f t="array" ref="P210">INDEX(Grunddata!$J$3:$J$49,MATCH(Odlingsplan!$B210,Grunddata!$C$3:$C$49,0),0)*(IF(Odlingsplan!$F210=0,(Odlingsplan!$H210/1000*Odlingsplan!$C210),(Odlingsplan!H210/Odlingsplan!D210*Odlingsplan!F210)))</f>
        <v>#N/A</v>
      </c>
      <c r="Q210" s="15" t="e" cm="1">
        <f t="array" ref="Q210">INDEX(Grunddata!$K$3:$K$49,MATCH(Odlingsplan!$B210,Grunddata!$C$3:$C$49,0),0)*(IF(Odlingsplan!$F210=0,(Odlingsplan!$H210/1000*Odlingsplan!$C210),(Odlingsplan!H210/Odlingsplan!D210*Odlingsplan!F210)))</f>
        <v>#N/A</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6C9C2-DC9D-4069-B562-F1B64F193813}">
  <dimension ref="A1:AB88"/>
  <sheetViews>
    <sheetView topLeftCell="G48" zoomScale="91" zoomScaleNormal="91" workbookViewId="0">
      <selection activeCell="Q83" sqref="Q83"/>
    </sheetView>
  </sheetViews>
  <sheetFormatPr defaultRowHeight="14.4" x14ac:dyDescent="0.3"/>
  <cols>
    <col min="3" max="3" width="11.77734375" customWidth="1"/>
    <col min="4" max="4" width="12.21875" customWidth="1"/>
    <col min="5" max="5" width="17.21875" customWidth="1"/>
    <col min="12" max="13" width="10.77734375" customWidth="1"/>
    <col min="14" max="14" width="38.5546875" style="40" customWidth="1"/>
    <col min="15" max="15" width="32.77734375" customWidth="1"/>
    <col min="21" max="21" width="18.5546875" customWidth="1"/>
  </cols>
  <sheetData>
    <row r="1" spans="1:28" ht="15" thickBot="1" x14ac:dyDescent="0.35">
      <c r="A1" s="7" t="s">
        <v>156</v>
      </c>
      <c r="B1" s="7"/>
      <c r="C1" s="86"/>
      <c r="D1" s="10"/>
      <c r="E1" s="10" t="s">
        <v>36</v>
      </c>
      <c r="F1" s="11" t="s">
        <v>43</v>
      </c>
      <c r="G1" s="10"/>
      <c r="H1" s="12"/>
      <c r="I1" s="11" t="s">
        <v>497</v>
      </c>
      <c r="J1" s="10"/>
      <c r="K1" s="12"/>
      <c r="L1" s="10" t="s">
        <v>36</v>
      </c>
      <c r="M1" s="13"/>
      <c r="P1" s="7" t="s">
        <v>42</v>
      </c>
    </row>
    <row r="2" spans="1:28" ht="30" x14ac:dyDescent="0.4">
      <c r="A2" t="s">
        <v>160</v>
      </c>
      <c r="B2" t="s">
        <v>157</v>
      </c>
      <c r="C2" s="14" t="s">
        <v>12</v>
      </c>
      <c r="D2" t="s">
        <v>45</v>
      </c>
      <c r="E2" s="15" t="s">
        <v>8</v>
      </c>
      <c r="F2" s="8" t="s">
        <v>14</v>
      </c>
      <c r="G2" t="s">
        <v>15</v>
      </c>
      <c r="H2" s="9" t="s">
        <v>16</v>
      </c>
      <c r="I2" s="8" t="s">
        <v>14</v>
      </c>
      <c r="J2" t="s">
        <v>15</v>
      </c>
      <c r="K2" s="9" t="s">
        <v>16</v>
      </c>
      <c r="L2" s="16" t="s">
        <v>41</v>
      </c>
      <c r="M2" s="17" t="s">
        <v>44</v>
      </c>
      <c r="O2" s="64" t="s">
        <v>11</v>
      </c>
      <c r="P2" s="10" t="s">
        <v>14</v>
      </c>
      <c r="Q2" s="10" t="s">
        <v>15</v>
      </c>
      <c r="R2" s="13" t="s">
        <v>16</v>
      </c>
    </row>
    <row r="3" spans="1:28" x14ac:dyDescent="0.3">
      <c r="C3" s="18" t="s">
        <v>50</v>
      </c>
      <c r="D3" s="5">
        <v>2000</v>
      </c>
      <c r="E3" s="26">
        <v>2000</v>
      </c>
      <c r="F3" s="8">
        <v>3</v>
      </c>
      <c r="G3">
        <v>0.4</v>
      </c>
      <c r="H3" s="9">
        <v>5</v>
      </c>
      <c r="I3" s="8">
        <v>3</v>
      </c>
      <c r="J3">
        <v>0.4</v>
      </c>
      <c r="K3" s="9">
        <v>5</v>
      </c>
      <c r="L3" s="28">
        <v>200</v>
      </c>
      <c r="M3" s="24">
        <v>200</v>
      </c>
      <c r="O3" s="18" t="s">
        <v>13</v>
      </c>
      <c r="P3">
        <v>5.2</v>
      </c>
      <c r="Q3">
        <v>1.5</v>
      </c>
      <c r="R3" s="65">
        <v>5</v>
      </c>
    </row>
    <row r="4" spans="1:28" x14ac:dyDescent="0.3">
      <c r="A4">
        <v>28</v>
      </c>
      <c r="B4">
        <f>A4*74</f>
        <v>2072</v>
      </c>
      <c r="C4" s="18" t="s">
        <v>2</v>
      </c>
      <c r="D4" s="5">
        <v>3500</v>
      </c>
      <c r="E4" s="26">
        <v>2000</v>
      </c>
      <c r="F4" s="8">
        <v>2.8</v>
      </c>
      <c r="G4">
        <v>0.45</v>
      </c>
      <c r="H4" s="9">
        <v>3</v>
      </c>
      <c r="I4" s="8">
        <v>3.4</v>
      </c>
      <c r="J4">
        <v>0.5</v>
      </c>
      <c r="K4" s="9">
        <v>3.5</v>
      </c>
      <c r="L4" s="28">
        <f>M4/D4*E4</f>
        <v>2571.4285714285716</v>
      </c>
      <c r="M4" s="24">
        <v>4500</v>
      </c>
      <c r="O4" s="18" t="s">
        <v>17</v>
      </c>
      <c r="P4">
        <v>15</v>
      </c>
      <c r="Q4">
        <v>4.0999999999999996</v>
      </c>
      <c r="R4" s="65">
        <v>6.5</v>
      </c>
    </row>
    <row r="5" spans="1:28" x14ac:dyDescent="0.3">
      <c r="B5">
        <f t="shared" ref="B5:B49" si="0">A5*74</f>
        <v>0</v>
      </c>
      <c r="C5" s="18" t="s">
        <v>92</v>
      </c>
      <c r="D5" s="5"/>
      <c r="E5" s="26">
        <v>1000</v>
      </c>
      <c r="F5" s="8">
        <v>-4.5</v>
      </c>
      <c r="G5">
        <v>0</v>
      </c>
      <c r="H5" s="9">
        <v>0</v>
      </c>
      <c r="I5" s="8"/>
      <c r="J5">
        <v>0</v>
      </c>
      <c r="K5" s="9">
        <v>0</v>
      </c>
      <c r="L5" s="28">
        <v>0</v>
      </c>
      <c r="M5" s="24"/>
      <c r="O5" s="18" t="s">
        <v>18</v>
      </c>
      <c r="P5">
        <v>27.5</v>
      </c>
      <c r="Q5">
        <v>8.8000000000000007</v>
      </c>
      <c r="R5" s="65">
        <v>14</v>
      </c>
    </row>
    <row r="6" spans="1:28" x14ac:dyDescent="0.3">
      <c r="A6">
        <v>22</v>
      </c>
      <c r="B6">
        <f t="shared" si="0"/>
        <v>1628</v>
      </c>
      <c r="C6" s="18" t="s">
        <v>3</v>
      </c>
      <c r="D6" s="5">
        <v>1500</v>
      </c>
      <c r="E6" s="26">
        <v>1500</v>
      </c>
      <c r="F6" s="8">
        <v>4.5</v>
      </c>
      <c r="G6">
        <v>0.65</v>
      </c>
      <c r="H6" s="9">
        <v>3.8</v>
      </c>
      <c r="I6" s="8">
        <v>3.5</v>
      </c>
      <c r="J6">
        <v>0.6</v>
      </c>
      <c r="K6" s="9">
        <v>4.5</v>
      </c>
      <c r="L6" s="28">
        <f>5500/1500*1200</f>
        <v>4400</v>
      </c>
      <c r="M6" s="24">
        <v>5500</v>
      </c>
      <c r="O6" s="18" t="s">
        <v>170</v>
      </c>
      <c r="P6">
        <v>40</v>
      </c>
      <c r="Q6">
        <v>15</v>
      </c>
      <c r="R6" s="65">
        <v>24</v>
      </c>
    </row>
    <row r="7" spans="1:28" x14ac:dyDescent="0.3">
      <c r="B7">
        <f t="shared" si="0"/>
        <v>0</v>
      </c>
      <c r="C7" s="18" t="s">
        <v>61</v>
      </c>
      <c r="D7" s="5">
        <v>2500</v>
      </c>
      <c r="E7" s="26">
        <v>2500</v>
      </c>
      <c r="F7" s="8">
        <v>6.5</v>
      </c>
      <c r="G7">
        <v>0.85</v>
      </c>
      <c r="H7" s="9">
        <v>5.5</v>
      </c>
      <c r="I7" s="8">
        <v>4</v>
      </c>
      <c r="J7">
        <v>0.6</v>
      </c>
      <c r="K7" s="9">
        <v>5</v>
      </c>
      <c r="L7" s="28">
        <v>6500</v>
      </c>
      <c r="M7" s="24">
        <v>6500</v>
      </c>
      <c r="O7" s="18" t="s">
        <v>19</v>
      </c>
      <c r="P7">
        <v>4.9000000000000004</v>
      </c>
      <c r="Q7">
        <v>1.5</v>
      </c>
      <c r="R7" s="65">
        <v>10</v>
      </c>
    </row>
    <row r="8" spans="1:28" x14ac:dyDescent="0.3">
      <c r="A8">
        <v>17</v>
      </c>
      <c r="B8">
        <f t="shared" si="0"/>
        <v>1258</v>
      </c>
      <c r="C8" s="18" t="s">
        <v>48</v>
      </c>
      <c r="D8" s="5">
        <v>1200</v>
      </c>
      <c r="E8" s="26">
        <v>1200</v>
      </c>
      <c r="F8" s="8">
        <v>2.5</v>
      </c>
      <c r="G8">
        <v>0.53</v>
      </c>
      <c r="H8" s="9">
        <v>4.5</v>
      </c>
      <c r="I8" s="8">
        <v>4</v>
      </c>
      <c r="J8">
        <v>0.4</v>
      </c>
      <c r="K8" s="9">
        <v>4.5</v>
      </c>
      <c r="L8" s="28">
        <v>2900</v>
      </c>
      <c r="M8" s="24">
        <v>2200</v>
      </c>
      <c r="O8" s="18" t="s">
        <v>20</v>
      </c>
      <c r="P8">
        <v>5.4</v>
      </c>
      <c r="Q8">
        <v>1.5</v>
      </c>
      <c r="R8" s="65">
        <v>10</v>
      </c>
    </row>
    <row r="9" spans="1:28" x14ac:dyDescent="0.3">
      <c r="B9">
        <f t="shared" si="0"/>
        <v>0</v>
      </c>
      <c r="C9" s="18" t="s">
        <v>51</v>
      </c>
      <c r="D9" s="5">
        <v>7000</v>
      </c>
      <c r="E9" s="26">
        <v>7000</v>
      </c>
      <c r="F9" s="8">
        <v>1.5</v>
      </c>
      <c r="G9">
        <v>0.3</v>
      </c>
      <c r="H9" s="9">
        <v>2</v>
      </c>
      <c r="I9" s="8">
        <v>2</v>
      </c>
      <c r="J9">
        <v>0.55000000000000004</v>
      </c>
      <c r="K9" s="9">
        <v>4</v>
      </c>
      <c r="L9" s="28">
        <v>5000</v>
      </c>
      <c r="M9" s="24">
        <v>5000</v>
      </c>
      <c r="O9" s="18" t="s">
        <v>21</v>
      </c>
      <c r="P9">
        <v>9.5</v>
      </c>
      <c r="Q9">
        <v>1.5</v>
      </c>
      <c r="R9" s="65">
        <v>20</v>
      </c>
      <c r="T9" t="s">
        <v>501</v>
      </c>
    </row>
    <row r="10" spans="1:28" x14ac:dyDescent="0.3">
      <c r="B10">
        <f t="shared" si="0"/>
        <v>0</v>
      </c>
      <c r="C10" s="18" t="s">
        <v>52</v>
      </c>
      <c r="D10" s="5">
        <v>4000</v>
      </c>
      <c r="E10" s="26">
        <v>4000</v>
      </c>
      <c r="F10" s="8">
        <v>2</v>
      </c>
      <c r="G10">
        <v>0.3</v>
      </c>
      <c r="H10" s="9">
        <v>4</v>
      </c>
      <c r="I10" s="8">
        <v>3</v>
      </c>
      <c r="J10">
        <v>0.4</v>
      </c>
      <c r="K10" s="9">
        <v>4.5</v>
      </c>
      <c r="L10" s="28">
        <v>3000</v>
      </c>
      <c r="M10" s="24">
        <v>3000</v>
      </c>
      <c r="O10" s="18" t="s">
        <v>489</v>
      </c>
      <c r="P10">
        <v>3.5</v>
      </c>
      <c r="Q10">
        <v>0.1</v>
      </c>
      <c r="R10" s="65">
        <v>5</v>
      </c>
      <c r="T10" t="s">
        <v>502</v>
      </c>
    </row>
    <row r="11" spans="1:28" x14ac:dyDescent="0.3">
      <c r="B11">
        <f t="shared" si="0"/>
        <v>0</v>
      </c>
      <c r="C11" s="18" t="s">
        <v>91</v>
      </c>
      <c r="D11" s="5"/>
      <c r="E11" s="26">
        <v>1000</v>
      </c>
      <c r="F11" s="8">
        <v>-10</v>
      </c>
      <c r="G11">
        <v>0</v>
      </c>
      <c r="H11" s="9">
        <v>0</v>
      </c>
      <c r="I11" s="8"/>
      <c r="J11">
        <v>0</v>
      </c>
      <c r="K11" s="9">
        <v>0</v>
      </c>
      <c r="L11" s="28">
        <v>0</v>
      </c>
      <c r="M11" s="24"/>
      <c r="O11" s="18" t="s">
        <v>22</v>
      </c>
      <c r="P11">
        <v>4.3</v>
      </c>
      <c r="Q11">
        <v>0.6</v>
      </c>
      <c r="R11" s="65">
        <v>3.8</v>
      </c>
    </row>
    <row r="12" spans="1:28" x14ac:dyDescent="0.3">
      <c r="A12" s="38"/>
      <c r="B12">
        <f t="shared" si="0"/>
        <v>0</v>
      </c>
      <c r="C12" s="18" t="s">
        <v>7</v>
      </c>
      <c r="D12" s="5">
        <v>2000</v>
      </c>
      <c r="E12" s="26">
        <v>2000</v>
      </c>
      <c r="F12" s="8">
        <v>6</v>
      </c>
      <c r="G12">
        <v>0.8</v>
      </c>
      <c r="H12" s="9">
        <v>4.5</v>
      </c>
      <c r="I12" s="8">
        <v>3.5</v>
      </c>
      <c r="J12">
        <v>0.6</v>
      </c>
      <c r="K12" s="9">
        <v>5.5</v>
      </c>
      <c r="L12" s="28">
        <v>2500</v>
      </c>
      <c r="M12" s="24">
        <v>2500</v>
      </c>
      <c r="O12" s="18" t="s">
        <v>144</v>
      </c>
      <c r="P12">
        <v>30</v>
      </c>
      <c r="Q12">
        <v>2</v>
      </c>
      <c r="R12" s="65">
        <v>20</v>
      </c>
      <c r="S12" t="s">
        <v>27</v>
      </c>
    </row>
    <row r="13" spans="1:28" x14ac:dyDescent="0.3">
      <c r="A13">
        <v>70</v>
      </c>
      <c r="B13">
        <f t="shared" si="0"/>
        <v>5180</v>
      </c>
      <c r="C13" s="18" t="s">
        <v>86</v>
      </c>
      <c r="D13" s="5">
        <v>6000</v>
      </c>
      <c r="E13" s="26">
        <v>5200</v>
      </c>
      <c r="F13" s="8">
        <v>1.8</v>
      </c>
      <c r="G13">
        <v>0.35</v>
      </c>
      <c r="H13" s="9">
        <v>2</v>
      </c>
      <c r="I13" s="8">
        <v>4</v>
      </c>
      <c r="J13">
        <v>0.6</v>
      </c>
      <c r="K13" s="9">
        <v>2.2000000000000002</v>
      </c>
      <c r="L13" s="28">
        <f>M13/D13*E13</f>
        <v>1300</v>
      </c>
      <c r="M13" s="24">
        <v>1500</v>
      </c>
      <c r="O13" s="18" t="s">
        <v>23</v>
      </c>
      <c r="P13">
        <v>100</v>
      </c>
      <c r="Q13">
        <v>30</v>
      </c>
      <c r="R13" s="65">
        <v>10</v>
      </c>
      <c r="AB13" t="s">
        <v>490</v>
      </c>
    </row>
    <row r="14" spans="1:28" x14ac:dyDescent="0.3">
      <c r="A14">
        <v>50</v>
      </c>
      <c r="B14">
        <f t="shared" si="0"/>
        <v>3700</v>
      </c>
      <c r="C14" s="18" t="s">
        <v>87</v>
      </c>
      <c r="D14" s="5">
        <v>6800</v>
      </c>
      <c r="E14" s="26">
        <v>3700</v>
      </c>
      <c r="F14" s="8">
        <v>2</v>
      </c>
      <c r="G14">
        <v>0.26</v>
      </c>
      <c r="H14" s="9">
        <v>2</v>
      </c>
      <c r="I14" s="8">
        <v>2</v>
      </c>
      <c r="J14">
        <v>0.26</v>
      </c>
      <c r="K14" s="9">
        <v>2</v>
      </c>
      <c r="L14" s="28">
        <f>M14/D14*E14</f>
        <v>652.94117647058829</v>
      </c>
      <c r="M14" s="24">
        <v>1200</v>
      </c>
      <c r="O14" s="18" t="s">
        <v>25</v>
      </c>
      <c r="P14">
        <v>120</v>
      </c>
      <c r="Q14">
        <v>0</v>
      </c>
      <c r="R14" s="65">
        <v>30</v>
      </c>
    </row>
    <row r="15" spans="1:28" x14ac:dyDescent="0.3">
      <c r="B15">
        <f t="shared" si="0"/>
        <v>0</v>
      </c>
      <c r="C15" s="18" t="s">
        <v>472</v>
      </c>
      <c r="D15" s="5"/>
      <c r="E15" s="26">
        <v>10000</v>
      </c>
      <c r="F15" s="8">
        <v>2.06</v>
      </c>
      <c r="G15">
        <v>0.48</v>
      </c>
      <c r="H15" s="9">
        <v>3.42</v>
      </c>
      <c r="I15" s="8"/>
      <c r="K15" s="9"/>
      <c r="L15" s="28">
        <v>0</v>
      </c>
      <c r="M15" s="24"/>
      <c r="O15" s="18" t="s">
        <v>24</v>
      </c>
      <c r="P15">
        <v>90</v>
      </c>
      <c r="Q15">
        <v>50</v>
      </c>
      <c r="R15" s="65">
        <v>30</v>
      </c>
    </row>
    <row r="16" spans="1:28" x14ac:dyDescent="0.3">
      <c r="B16">
        <f t="shared" si="0"/>
        <v>0</v>
      </c>
      <c r="C16" s="18" t="s">
        <v>47</v>
      </c>
      <c r="D16" s="5">
        <v>3000</v>
      </c>
      <c r="E16" s="26">
        <v>3000</v>
      </c>
      <c r="F16" s="8">
        <v>1.9</v>
      </c>
      <c r="G16">
        <v>0.3</v>
      </c>
      <c r="H16" s="9">
        <v>3.7</v>
      </c>
      <c r="I16" s="8">
        <v>1.9</v>
      </c>
      <c r="J16">
        <v>0.3</v>
      </c>
      <c r="K16" s="9">
        <v>3.7</v>
      </c>
      <c r="L16" s="28">
        <v>1000</v>
      </c>
      <c r="M16" s="24">
        <v>1000</v>
      </c>
      <c r="O16" s="18" t="s">
        <v>26</v>
      </c>
      <c r="P16">
        <v>70</v>
      </c>
      <c r="Q16">
        <v>30</v>
      </c>
      <c r="R16" s="65">
        <v>120</v>
      </c>
    </row>
    <row r="17" spans="1:24" x14ac:dyDescent="0.3">
      <c r="A17">
        <v>40</v>
      </c>
      <c r="B17">
        <f t="shared" si="0"/>
        <v>2960</v>
      </c>
      <c r="C17" s="18" t="s">
        <v>53</v>
      </c>
      <c r="D17" s="5">
        <v>4500</v>
      </c>
      <c r="E17" s="26">
        <v>3000</v>
      </c>
      <c r="F17" s="8">
        <v>2.8</v>
      </c>
      <c r="G17">
        <v>0.45</v>
      </c>
      <c r="H17" s="9">
        <v>3.5</v>
      </c>
      <c r="I17" s="8">
        <v>3.5</v>
      </c>
      <c r="J17">
        <v>0.45</v>
      </c>
      <c r="K17" s="9">
        <v>3.5</v>
      </c>
      <c r="L17" s="28">
        <f>M17/D17*E17</f>
        <v>1000</v>
      </c>
      <c r="M17" s="24">
        <v>1500</v>
      </c>
      <c r="O17" s="18" t="s">
        <v>28</v>
      </c>
      <c r="P17">
        <v>70</v>
      </c>
      <c r="Q17">
        <v>10</v>
      </c>
      <c r="R17" s="65">
        <v>30</v>
      </c>
    </row>
    <row r="18" spans="1:24" x14ac:dyDescent="0.3">
      <c r="A18">
        <v>85</v>
      </c>
      <c r="B18">
        <f t="shared" si="0"/>
        <v>6290</v>
      </c>
      <c r="C18" s="18" t="s">
        <v>6</v>
      </c>
      <c r="D18" s="5"/>
      <c r="E18" s="26">
        <v>6300</v>
      </c>
      <c r="F18" s="8">
        <v>2.5</v>
      </c>
      <c r="G18">
        <v>0.4</v>
      </c>
      <c r="H18" s="9">
        <v>2.2000000000000002</v>
      </c>
      <c r="I18" s="8">
        <v>3.5</v>
      </c>
      <c r="J18">
        <v>0.45</v>
      </c>
      <c r="K18" s="9">
        <v>3.5</v>
      </c>
      <c r="L18" s="28">
        <v>2000</v>
      </c>
      <c r="M18" s="24"/>
      <c r="O18" s="18" t="s">
        <v>29</v>
      </c>
      <c r="P18">
        <v>7</v>
      </c>
      <c r="Q18">
        <v>1.5</v>
      </c>
      <c r="R18" s="65">
        <v>4</v>
      </c>
    </row>
    <row r="19" spans="1:24" x14ac:dyDescent="0.3">
      <c r="B19">
        <f t="shared" si="0"/>
        <v>0</v>
      </c>
      <c r="C19" s="18" t="s">
        <v>68</v>
      </c>
      <c r="D19" s="5">
        <v>6500</v>
      </c>
      <c r="E19" s="26">
        <v>6500</v>
      </c>
      <c r="F19" s="8">
        <v>1.7</v>
      </c>
      <c r="G19">
        <v>0.45</v>
      </c>
      <c r="H19" s="9">
        <v>3.5</v>
      </c>
      <c r="I19" s="8">
        <v>1.7</v>
      </c>
      <c r="J19">
        <v>0.45</v>
      </c>
      <c r="K19" s="9">
        <v>3.5</v>
      </c>
      <c r="L19" s="28">
        <v>1500</v>
      </c>
      <c r="M19" s="24">
        <v>1500</v>
      </c>
      <c r="O19" s="18" t="s">
        <v>30</v>
      </c>
      <c r="P19">
        <v>4.5</v>
      </c>
      <c r="Q19">
        <v>1</v>
      </c>
      <c r="R19" s="65">
        <v>5.5</v>
      </c>
    </row>
    <row r="20" spans="1:24" x14ac:dyDescent="0.3">
      <c r="A20">
        <v>50</v>
      </c>
      <c r="B20">
        <f t="shared" si="0"/>
        <v>3700</v>
      </c>
      <c r="C20" s="18" t="s">
        <v>89</v>
      </c>
      <c r="D20" s="5"/>
      <c r="E20" s="26">
        <v>3700</v>
      </c>
      <c r="F20" s="8">
        <v>2.5</v>
      </c>
      <c r="G20">
        <v>0.4</v>
      </c>
      <c r="H20" s="9">
        <v>5.5</v>
      </c>
      <c r="I20" s="8">
        <v>2.5</v>
      </c>
      <c r="J20">
        <v>0.4</v>
      </c>
      <c r="K20" s="9">
        <v>5.5</v>
      </c>
      <c r="L20" s="28">
        <v>2000</v>
      </c>
      <c r="M20" s="24"/>
      <c r="O20" s="18" t="s">
        <v>31</v>
      </c>
      <c r="P20">
        <v>6.5</v>
      </c>
      <c r="Q20">
        <v>1.2</v>
      </c>
      <c r="R20" s="65">
        <v>5.5</v>
      </c>
    </row>
    <row r="21" spans="1:24" x14ac:dyDescent="0.3">
      <c r="A21" s="38">
        <v>100</v>
      </c>
      <c r="B21">
        <f t="shared" si="0"/>
        <v>7400</v>
      </c>
      <c r="C21" s="18" t="s">
        <v>1</v>
      </c>
      <c r="D21" s="5">
        <v>7000</v>
      </c>
      <c r="E21" s="26">
        <v>7200</v>
      </c>
      <c r="F21" s="8">
        <v>1.3</v>
      </c>
      <c r="G21">
        <v>0.35</v>
      </c>
      <c r="H21" s="9">
        <v>3.5</v>
      </c>
      <c r="I21" s="8">
        <v>3</v>
      </c>
      <c r="J21">
        <v>0.4</v>
      </c>
      <c r="K21" s="9">
        <v>6</v>
      </c>
      <c r="L21" s="28">
        <v>2000</v>
      </c>
      <c r="M21" s="24">
        <v>2000</v>
      </c>
      <c r="O21" s="18" t="s">
        <v>469</v>
      </c>
      <c r="P21">
        <v>7.4</v>
      </c>
      <c r="Q21">
        <v>0.7</v>
      </c>
      <c r="R21" s="65">
        <v>6.3</v>
      </c>
      <c r="S21" t="s">
        <v>162</v>
      </c>
    </row>
    <row r="22" spans="1:24" x14ac:dyDescent="0.3">
      <c r="A22">
        <v>50</v>
      </c>
      <c r="B22">
        <f t="shared" si="0"/>
        <v>3700</v>
      </c>
      <c r="C22" s="18" t="s">
        <v>55</v>
      </c>
      <c r="D22" s="5">
        <v>5000</v>
      </c>
      <c r="E22" s="26">
        <v>4000</v>
      </c>
      <c r="F22" s="8">
        <v>1.7</v>
      </c>
      <c r="G22">
        <v>0.36</v>
      </c>
      <c r="H22" s="9">
        <v>4.4000000000000004</v>
      </c>
      <c r="I22" s="8">
        <v>1.7</v>
      </c>
      <c r="J22">
        <v>0.36</v>
      </c>
      <c r="K22" s="9">
        <v>4.4000000000000004</v>
      </c>
      <c r="L22" s="28">
        <f>M22/D22*E22</f>
        <v>800</v>
      </c>
      <c r="M22" s="24">
        <v>1000</v>
      </c>
      <c r="O22" s="18" t="s">
        <v>470</v>
      </c>
      <c r="P22">
        <v>8.16</v>
      </c>
      <c r="Q22">
        <v>0.63</v>
      </c>
      <c r="R22" s="65">
        <v>7.5</v>
      </c>
      <c r="S22" t="s">
        <v>162</v>
      </c>
    </row>
    <row r="23" spans="1:24" x14ac:dyDescent="0.3">
      <c r="B23">
        <f t="shared" si="0"/>
        <v>0</v>
      </c>
      <c r="C23" s="18" t="s">
        <v>72</v>
      </c>
      <c r="D23" s="5">
        <v>600</v>
      </c>
      <c r="E23" s="26">
        <v>500</v>
      </c>
      <c r="F23" s="8">
        <v>10</v>
      </c>
      <c r="G23">
        <v>1</v>
      </c>
      <c r="H23" s="9">
        <v>3</v>
      </c>
      <c r="I23" s="8">
        <v>4</v>
      </c>
      <c r="J23">
        <v>0.5</v>
      </c>
      <c r="K23" s="9">
        <v>4.7</v>
      </c>
      <c r="L23" s="28">
        <v>2500</v>
      </c>
      <c r="M23" s="24">
        <v>3200</v>
      </c>
      <c r="O23" s="18" t="s">
        <v>488</v>
      </c>
      <c r="P23">
        <v>14.08</v>
      </c>
      <c r="Q23">
        <v>2.4</v>
      </c>
      <c r="R23" s="65">
        <v>20</v>
      </c>
      <c r="S23" t="s">
        <v>162</v>
      </c>
    </row>
    <row r="24" spans="1:24" x14ac:dyDescent="0.3">
      <c r="A24">
        <v>2</v>
      </c>
      <c r="B24">
        <f t="shared" si="0"/>
        <v>148</v>
      </c>
      <c r="C24" s="18" t="s">
        <v>56</v>
      </c>
      <c r="D24" s="5">
        <v>4000</v>
      </c>
      <c r="E24" s="26">
        <v>3800</v>
      </c>
      <c r="F24" s="8">
        <v>2.5</v>
      </c>
      <c r="G24">
        <v>1.03</v>
      </c>
      <c r="H24" s="9">
        <v>6</v>
      </c>
      <c r="I24" s="8">
        <v>5</v>
      </c>
      <c r="J24">
        <v>0.8</v>
      </c>
      <c r="K24" s="9">
        <v>7.5</v>
      </c>
      <c r="L24" s="28">
        <v>2000</v>
      </c>
      <c r="M24" s="24">
        <v>2000</v>
      </c>
      <c r="O24" s="18" t="s">
        <v>486</v>
      </c>
      <c r="P24">
        <v>7</v>
      </c>
      <c r="Q24">
        <v>1</v>
      </c>
      <c r="R24" s="65">
        <v>10</v>
      </c>
    </row>
    <row r="25" spans="1:24" x14ac:dyDescent="0.3">
      <c r="A25" s="38">
        <v>20</v>
      </c>
      <c r="B25">
        <f t="shared" si="0"/>
        <v>1480</v>
      </c>
      <c r="C25" s="18" t="s">
        <v>73</v>
      </c>
      <c r="D25" s="5">
        <v>1600</v>
      </c>
      <c r="E25" s="26">
        <v>1500</v>
      </c>
      <c r="F25" s="8">
        <v>4.5</v>
      </c>
      <c r="G25">
        <v>0.5</v>
      </c>
      <c r="H25" s="9">
        <v>5.5</v>
      </c>
      <c r="I25" s="8">
        <v>4</v>
      </c>
      <c r="J25">
        <v>0.5</v>
      </c>
      <c r="K25" s="9">
        <v>5.5</v>
      </c>
      <c r="L25" s="28">
        <v>600</v>
      </c>
      <c r="M25" s="24">
        <v>600</v>
      </c>
      <c r="O25" s="18" t="s">
        <v>487</v>
      </c>
      <c r="P25">
        <v>6</v>
      </c>
      <c r="Q25">
        <v>0.6</v>
      </c>
      <c r="R25" s="65">
        <v>0.5</v>
      </c>
    </row>
    <row r="26" spans="1:24" x14ac:dyDescent="0.3">
      <c r="B26">
        <f t="shared" si="0"/>
        <v>0</v>
      </c>
      <c r="C26" s="18" t="s">
        <v>57</v>
      </c>
      <c r="D26" s="5">
        <v>4000</v>
      </c>
      <c r="E26" s="26">
        <v>4000</v>
      </c>
      <c r="F26" s="8">
        <v>4.2</v>
      </c>
      <c r="G26">
        <v>0.6</v>
      </c>
      <c r="H26" s="9">
        <v>7</v>
      </c>
      <c r="I26" s="8">
        <v>2.1</v>
      </c>
      <c r="J26">
        <v>0.6</v>
      </c>
      <c r="K26" s="9">
        <v>7</v>
      </c>
      <c r="L26" s="28">
        <v>2000</v>
      </c>
      <c r="M26" s="24">
        <v>2000</v>
      </c>
      <c r="O26" s="18" t="s">
        <v>161</v>
      </c>
      <c r="P26">
        <v>13.6</v>
      </c>
      <c r="Q26">
        <v>1.05</v>
      </c>
      <c r="R26" s="65">
        <v>12.5</v>
      </c>
      <c r="S26" t="s">
        <v>162</v>
      </c>
    </row>
    <row r="27" spans="1:24" x14ac:dyDescent="0.3">
      <c r="B27">
        <f t="shared" si="0"/>
        <v>0</v>
      </c>
      <c r="C27" s="18" t="s">
        <v>5</v>
      </c>
      <c r="D27" s="5"/>
      <c r="E27" s="26">
        <v>4000</v>
      </c>
      <c r="F27" s="8">
        <v>3.3</v>
      </c>
      <c r="G27">
        <v>0.46</v>
      </c>
      <c r="H27" s="9">
        <v>4</v>
      </c>
      <c r="I27" s="8"/>
      <c r="J27">
        <v>0.55000000000000004</v>
      </c>
      <c r="K27" s="9">
        <v>3.9</v>
      </c>
      <c r="L27" s="28">
        <v>1280</v>
      </c>
      <c r="M27" s="24"/>
      <c r="O27" s="18" t="s">
        <v>485</v>
      </c>
      <c r="P27">
        <v>12.4</v>
      </c>
      <c r="Q27">
        <v>1.1000000000000001</v>
      </c>
      <c r="R27" s="65">
        <v>10.5</v>
      </c>
      <c r="S27" t="s">
        <v>162</v>
      </c>
      <c r="V27" t="s">
        <v>14</v>
      </c>
      <c r="W27" t="s">
        <v>15</v>
      </c>
      <c r="X27" t="s">
        <v>16</v>
      </c>
    </row>
    <row r="28" spans="1:24" x14ac:dyDescent="0.3">
      <c r="A28" s="38">
        <v>100</v>
      </c>
      <c r="B28">
        <f t="shared" si="0"/>
        <v>7400</v>
      </c>
      <c r="C28" s="18" t="s">
        <v>54</v>
      </c>
      <c r="D28" s="5">
        <v>4000</v>
      </c>
      <c r="E28" s="26">
        <v>6000</v>
      </c>
      <c r="F28" s="8">
        <v>2.5</v>
      </c>
      <c r="G28">
        <v>0.9</v>
      </c>
      <c r="H28" s="9">
        <v>4.5999999999999996</v>
      </c>
      <c r="I28" s="8">
        <v>2.5</v>
      </c>
      <c r="J28">
        <v>0.8</v>
      </c>
      <c r="K28" s="9">
        <v>5.5</v>
      </c>
      <c r="L28" s="28">
        <v>6000</v>
      </c>
      <c r="M28" s="24">
        <v>4000</v>
      </c>
      <c r="O28" s="18" t="s">
        <v>145</v>
      </c>
      <c r="P28">
        <v>10</v>
      </c>
      <c r="Q28">
        <v>0</v>
      </c>
      <c r="R28" s="65">
        <v>0</v>
      </c>
      <c r="S28" s="67"/>
      <c r="T28" s="41" t="s">
        <v>95</v>
      </c>
      <c r="U28" s="42" t="s">
        <v>96</v>
      </c>
      <c r="V28" s="43">
        <v>2.7</v>
      </c>
      <c r="W28" s="43">
        <v>0.4</v>
      </c>
      <c r="X28" s="43">
        <v>1.7</v>
      </c>
    </row>
    <row r="29" spans="1:24" x14ac:dyDescent="0.3">
      <c r="A29">
        <v>45</v>
      </c>
      <c r="B29">
        <f t="shared" si="0"/>
        <v>3330</v>
      </c>
      <c r="C29" s="18" t="s">
        <v>58</v>
      </c>
      <c r="D29" s="5">
        <v>4000</v>
      </c>
      <c r="E29" s="26">
        <v>3500</v>
      </c>
      <c r="F29" s="8">
        <v>2.5</v>
      </c>
      <c r="G29">
        <v>0.35</v>
      </c>
      <c r="H29" s="9">
        <v>3</v>
      </c>
      <c r="I29" s="8">
        <v>3</v>
      </c>
      <c r="J29">
        <v>0.3</v>
      </c>
      <c r="K29" s="9">
        <v>3.5</v>
      </c>
      <c r="L29" s="28">
        <f>M29/D29*E29</f>
        <v>2975</v>
      </c>
      <c r="M29" s="24">
        <v>3400</v>
      </c>
      <c r="O29" s="18" t="s">
        <v>146</v>
      </c>
      <c r="P29">
        <v>20</v>
      </c>
      <c r="Q29">
        <v>0</v>
      </c>
      <c r="R29" s="65">
        <v>0</v>
      </c>
      <c r="T29" s="44" t="s">
        <v>97</v>
      </c>
      <c r="U29" s="45" t="s">
        <v>98</v>
      </c>
      <c r="V29" s="46">
        <v>5</v>
      </c>
      <c r="W29" s="47">
        <v>0.97</v>
      </c>
      <c r="X29" s="48">
        <v>4.3</v>
      </c>
    </row>
    <row r="30" spans="1:24" x14ac:dyDescent="0.3">
      <c r="B30">
        <f t="shared" si="0"/>
        <v>0</v>
      </c>
      <c r="C30" s="18" t="s">
        <v>63</v>
      </c>
      <c r="D30" s="5">
        <v>1750</v>
      </c>
      <c r="E30" s="26">
        <v>1750</v>
      </c>
      <c r="F30" s="8">
        <v>4</v>
      </c>
      <c r="G30">
        <v>0.45</v>
      </c>
      <c r="H30" s="9">
        <v>4.4000000000000004</v>
      </c>
      <c r="I30" s="8">
        <v>3</v>
      </c>
      <c r="J30">
        <v>0.45</v>
      </c>
      <c r="K30" s="9">
        <v>4.4000000000000004</v>
      </c>
      <c r="L30" s="28">
        <v>1250</v>
      </c>
      <c r="M30" s="24">
        <v>1250</v>
      </c>
      <c r="O30" s="18" t="s">
        <v>147</v>
      </c>
      <c r="P30">
        <v>4.5</v>
      </c>
      <c r="Q30">
        <v>0</v>
      </c>
      <c r="R30" s="65">
        <v>0</v>
      </c>
      <c r="T30" s="49" t="s">
        <v>97</v>
      </c>
      <c r="U30" s="50" t="s">
        <v>99</v>
      </c>
      <c r="V30" s="51">
        <v>7</v>
      </c>
      <c r="W30" s="52">
        <v>1.1499999999999999</v>
      </c>
      <c r="X30" s="53">
        <v>1.95</v>
      </c>
    </row>
    <row r="31" spans="1:24" x14ac:dyDescent="0.3">
      <c r="B31">
        <f t="shared" si="0"/>
        <v>0</v>
      </c>
      <c r="C31" s="18" t="s">
        <v>59</v>
      </c>
      <c r="D31" s="5">
        <v>3000</v>
      </c>
      <c r="E31" s="26">
        <v>3000</v>
      </c>
      <c r="F31" s="8">
        <v>2</v>
      </c>
      <c r="G31">
        <v>0.3</v>
      </c>
      <c r="H31" s="9">
        <v>2.8</v>
      </c>
      <c r="I31" s="8">
        <v>2</v>
      </c>
      <c r="J31">
        <v>0.3</v>
      </c>
      <c r="K31" s="9">
        <v>2.8</v>
      </c>
      <c r="L31" s="28">
        <v>500</v>
      </c>
      <c r="M31" s="24">
        <v>500</v>
      </c>
      <c r="O31" s="18" t="str">
        <f t="shared" ref="O31:O70" si="1">U28</f>
        <v>Bio bact</v>
      </c>
      <c r="P31">
        <f t="shared" ref="P31:P53" si="2">V28*10</f>
        <v>27</v>
      </c>
      <c r="Q31">
        <f t="shared" ref="Q31:Q53" si="3">W28*10</f>
        <v>4</v>
      </c>
      <c r="R31" s="65">
        <f t="shared" ref="R31:R53" si="4">X28*10</f>
        <v>17</v>
      </c>
      <c r="T31" s="44" t="s">
        <v>100</v>
      </c>
      <c r="U31" s="54" t="s">
        <v>101</v>
      </c>
      <c r="V31" s="55">
        <v>4.25</v>
      </c>
      <c r="W31" s="55">
        <v>0.1</v>
      </c>
      <c r="X31" s="55">
        <v>5</v>
      </c>
    </row>
    <row r="32" spans="1:24" x14ac:dyDescent="0.3">
      <c r="B32">
        <f t="shared" si="0"/>
        <v>0</v>
      </c>
      <c r="C32" s="18" t="s">
        <v>60</v>
      </c>
      <c r="D32" s="5">
        <v>5000</v>
      </c>
      <c r="E32" s="26">
        <v>5000</v>
      </c>
      <c r="F32" s="8">
        <v>1.7</v>
      </c>
      <c r="G32">
        <v>0.35</v>
      </c>
      <c r="H32" s="9">
        <v>3.3</v>
      </c>
      <c r="I32" s="8">
        <v>2.4</v>
      </c>
      <c r="J32">
        <v>0.3</v>
      </c>
      <c r="K32" s="9">
        <v>4</v>
      </c>
      <c r="L32" s="28">
        <v>2500</v>
      </c>
      <c r="M32" s="24">
        <v>2500</v>
      </c>
      <c r="O32" s="18" t="str">
        <f t="shared" si="1"/>
        <v>PHC 5-1-4 Flytande organisk gödning</v>
      </c>
      <c r="P32">
        <f t="shared" si="2"/>
        <v>50</v>
      </c>
      <c r="Q32">
        <f t="shared" si="3"/>
        <v>9.6999999999999993</v>
      </c>
      <c r="R32" s="65">
        <f t="shared" si="4"/>
        <v>43</v>
      </c>
      <c r="T32" s="44" t="s">
        <v>100</v>
      </c>
      <c r="U32" s="58" t="s">
        <v>102</v>
      </c>
      <c r="V32" s="55">
        <v>4.3</v>
      </c>
      <c r="W32" s="55">
        <v>1.5</v>
      </c>
      <c r="X32" s="55">
        <v>2.4</v>
      </c>
    </row>
    <row r="33" spans="1:24" x14ac:dyDescent="0.3">
      <c r="A33">
        <v>65</v>
      </c>
      <c r="B33">
        <f t="shared" si="0"/>
        <v>4810</v>
      </c>
      <c r="C33" s="18" t="s">
        <v>4</v>
      </c>
      <c r="D33" s="5">
        <v>6000</v>
      </c>
      <c r="E33" s="26">
        <v>5000</v>
      </c>
      <c r="F33" s="8">
        <v>2.8</v>
      </c>
      <c r="G33">
        <v>0.5</v>
      </c>
      <c r="H33" s="9">
        <v>4</v>
      </c>
      <c r="I33" s="8">
        <v>2.5</v>
      </c>
      <c r="J33">
        <v>0.4</v>
      </c>
      <c r="K33" s="9">
        <v>5.5</v>
      </c>
      <c r="L33" s="28">
        <f>M33/D33*E33</f>
        <v>3333.333333333333</v>
      </c>
      <c r="M33" s="24">
        <v>4000</v>
      </c>
      <c r="O33" s="18" t="str">
        <f t="shared" si="1"/>
        <v>PHC 7-1-2  Flytande organisk gödning</v>
      </c>
      <c r="P33">
        <f t="shared" si="2"/>
        <v>70</v>
      </c>
      <c r="Q33">
        <f t="shared" si="3"/>
        <v>11.5</v>
      </c>
      <c r="R33" s="65">
        <f t="shared" si="4"/>
        <v>19.5</v>
      </c>
      <c r="T33" s="49" t="s">
        <v>100</v>
      </c>
      <c r="U33" s="56" t="s">
        <v>103</v>
      </c>
      <c r="V33" s="57">
        <v>6.2</v>
      </c>
      <c r="W33" s="57">
        <v>3.2</v>
      </c>
      <c r="X33" s="57">
        <v>7.6</v>
      </c>
    </row>
    <row r="34" spans="1:24" x14ac:dyDescent="0.3">
      <c r="A34">
        <v>55</v>
      </c>
      <c r="B34">
        <f t="shared" si="0"/>
        <v>4070</v>
      </c>
      <c r="C34" s="18" t="s">
        <v>75</v>
      </c>
      <c r="D34" s="5">
        <v>5000</v>
      </c>
      <c r="E34" s="26">
        <v>4000</v>
      </c>
      <c r="F34" s="8">
        <v>2.7</v>
      </c>
      <c r="G34">
        <v>0.45</v>
      </c>
      <c r="H34" s="9">
        <v>4.5999999999999996</v>
      </c>
      <c r="I34" s="8">
        <v>2.7</v>
      </c>
      <c r="J34">
        <v>0.45</v>
      </c>
      <c r="K34" s="9">
        <v>4.5999999999999996</v>
      </c>
      <c r="L34" s="28">
        <f t="shared" ref="L34:L35" si="5">M34/D34*E34</f>
        <v>800</v>
      </c>
      <c r="M34" s="24">
        <v>1000</v>
      </c>
      <c r="O34" s="18" t="str">
        <f t="shared" si="1"/>
        <v>AgroGödsel Vinass</v>
      </c>
      <c r="P34">
        <f t="shared" si="2"/>
        <v>42.5</v>
      </c>
      <c r="Q34">
        <f t="shared" si="3"/>
        <v>1</v>
      </c>
      <c r="R34" s="65">
        <f t="shared" si="4"/>
        <v>50</v>
      </c>
      <c r="T34" s="44" t="s">
        <v>100</v>
      </c>
      <c r="U34" s="58" t="s">
        <v>104</v>
      </c>
      <c r="V34" s="55">
        <v>7.8</v>
      </c>
      <c r="W34" s="55">
        <v>3.2</v>
      </c>
      <c r="X34" s="55">
        <v>4.9000000000000004</v>
      </c>
    </row>
    <row r="35" spans="1:24" x14ac:dyDescent="0.3">
      <c r="B35">
        <f t="shared" si="0"/>
        <v>0</v>
      </c>
      <c r="C35" s="18" t="s">
        <v>62</v>
      </c>
      <c r="D35" s="5">
        <v>5000</v>
      </c>
      <c r="E35" s="26">
        <v>4000</v>
      </c>
      <c r="F35" s="8">
        <v>2.2000000000000002</v>
      </c>
      <c r="G35">
        <v>0.35</v>
      </c>
      <c r="H35" s="9">
        <v>3</v>
      </c>
      <c r="I35" s="8">
        <v>3</v>
      </c>
      <c r="J35">
        <v>0.45</v>
      </c>
      <c r="K35" s="9">
        <v>4</v>
      </c>
      <c r="L35" s="28">
        <f t="shared" si="5"/>
        <v>3200</v>
      </c>
      <c r="M35" s="24">
        <v>4000</v>
      </c>
      <c r="O35" s="18" t="str">
        <f t="shared" si="1"/>
        <v>Agropellets 4,4-1,5-2</v>
      </c>
      <c r="P35">
        <f t="shared" si="2"/>
        <v>43</v>
      </c>
      <c r="Q35">
        <f t="shared" si="3"/>
        <v>15</v>
      </c>
      <c r="R35" s="65">
        <f t="shared" si="4"/>
        <v>24</v>
      </c>
      <c r="T35" s="49" t="s">
        <v>100</v>
      </c>
      <c r="U35" s="59" t="s">
        <v>105</v>
      </c>
      <c r="V35" s="57">
        <v>14</v>
      </c>
      <c r="W35" s="57"/>
      <c r="X35" s="57"/>
    </row>
    <row r="36" spans="1:24" x14ac:dyDescent="0.3">
      <c r="A36">
        <v>50</v>
      </c>
      <c r="B36">
        <f t="shared" si="0"/>
        <v>3700</v>
      </c>
      <c r="C36" s="18" t="s">
        <v>64</v>
      </c>
      <c r="D36" s="5">
        <v>3500</v>
      </c>
      <c r="E36" s="26">
        <v>3600</v>
      </c>
      <c r="F36" s="8">
        <v>1.9</v>
      </c>
      <c r="G36">
        <v>0.3</v>
      </c>
      <c r="H36" s="9">
        <v>3.7</v>
      </c>
      <c r="I36" s="8">
        <v>2</v>
      </c>
      <c r="J36">
        <v>0.25</v>
      </c>
      <c r="K36" s="9">
        <v>2.5</v>
      </c>
      <c r="L36" s="28">
        <v>2000</v>
      </c>
      <c r="M36" s="24">
        <v>2000</v>
      </c>
      <c r="O36" s="18" t="str">
        <f t="shared" si="1"/>
        <v>Agropellets 6-3-8-4</v>
      </c>
      <c r="P36">
        <f t="shared" si="2"/>
        <v>62</v>
      </c>
      <c r="Q36">
        <f t="shared" si="3"/>
        <v>32</v>
      </c>
      <c r="R36" s="65">
        <f t="shared" si="4"/>
        <v>76</v>
      </c>
      <c r="T36" s="44" t="s">
        <v>100</v>
      </c>
      <c r="U36" s="54" t="s">
        <v>106</v>
      </c>
      <c r="V36" s="55"/>
      <c r="W36" s="55"/>
      <c r="X36" s="55">
        <v>25</v>
      </c>
    </row>
    <row r="37" spans="1:24" x14ac:dyDescent="0.3">
      <c r="B37">
        <f t="shared" si="0"/>
        <v>0</v>
      </c>
      <c r="C37" s="18" t="s">
        <v>65</v>
      </c>
      <c r="D37" s="5">
        <v>1400</v>
      </c>
      <c r="E37" s="26">
        <v>1400</v>
      </c>
      <c r="F37" s="8">
        <v>3.5</v>
      </c>
      <c r="G37">
        <v>0.35</v>
      </c>
      <c r="H37" s="9">
        <v>5</v>
      </c>
      <c r="I37" s="8">
        <v>3.5</v>
      </c>
      <c r="J37">
        <v>0.35</v>
      </c>
      <c r="K37" s="9">
        <v>5</v>
      </c>
      <c r="L37" s="28">
        <v>100</v>
      </c>
      <c r="M37" s="24">
        <v>100</v>
      </c>
      <c r="O37" s="18" t="str">
        <f t="shared" si="1"/>
        <v>Agropellets 8-3-5-3</v>
      </c>
      <c r="P37">
        <f t="shared" si="2"/>
        <v>78</v>
      </c>
      <c r="Q37">
        <f t="shared" si="3"/>
        <v>32</v>
      </c>
      <c r="R37" s="65">
        <f t="shared" si="4"/>
        <v>49</v>
      </c>
      <c r="T37" s="49" t="s">
        <v>100</v>
      </c>
      <c r="U37" s="59" t="s">
        <v>107</v>
      </c>
      <c r="V37" s="57"/>
      <c r="W37" s="57"/>
      <c r="X37" s="57">
        <v>42</v>
      </c>
    </row>
    <row r="38" spans="1:24" x14ac:dyDescent="0.3">
      <c r="B38">
        <f t="shared" si="0"/>
        <v>0</v>
      </c>
      <c r="C38" s="18" t="s">
        <v>49</v>
      </c>
      <c r="D38" s="5">
        <v>7000</v>
      </c>
      <c r="E38" s="26">
        <v>7000</v>
      </c>
      <c r="F38" s="8">
        <v>1.5</v>
      </c>
      <c r="G38">
        <v>0.4</v>
      </c>
      <c r="H38" s="9">
        <v>2.5</v>
      </c>
      <c r="I38" s="8">
        <v>1.8</v>
      </c>
      <c r="J38">
        <v>0.5</v>
      </c>
      <c r="K38" s="9">
        <v>3</v>
      </c>
      <c r="L38" s="28">
        <v>5000</v>
      </c>
      <c r="M38" s="24">
        <v>5000</v>
      </c>
      <c r="O38" s="18" t="str">
        <f t="shared" si="1"/>
        <v>Agropellets N14</v>
      </c>
      <c r="P38">
        <f t="shared" si="2"/>
        <v>140</v>
      </c>
      <c r="Q38">
        <f t="shared" si="3"/>
        <v>0</v>
      </c>
      <c r="R38" s="65">
        <f t="shared" si="4"/>
        <v>0</v>
      </c>
      <c r="T38" s="49" t="s">
        <v>100</v>
      </c>
      <c r="U38" s="59" t="s">
        <v>108</v>
      </c>
      <c r="V38" s="57"/>
      <c r="W38" s="57"/>
      <c r="X38" s="57">
        <v>12</v>
      </c>
    </row>
    <row r="39" spans="1:24" x14ac:dyDescent="0.3">
      <c r="B39">
        <f t="shared" si="0"/>
        <v>0</v>
      </c>
      <c r="C39" s="18" t="s">
        <v>70</v>
      </c>
      <c r="D39" s="5">
        <v>3500</v>
      </c>
      <c r="E39" s="26">
        <v>3500</v>
      </c>
      <c r="F39" s="8">
        <v>3.5</v>
      </c>
      <c r="G39">
        <v>0.5</v>
      </c>
      <c r="H39" s="9">
        <v>3.2</v>
      </c>
      <c r="I39" s="8">
        <v>4</v>
      </c>
      <c r="J39">
        <v>0.5</v>
      </c>
      <c r="K39" s="9">
        <v>4</v>
      </c>
      <c r="L39" s="28">
        <v>3500</v>
      </c>
      <c r="M39" s="24">
        <v>3500</v>
      </c>
      <c r="O39" s="18" t="str">
        <f t="shared" si="1"/>
        <v>Kalimagnesia/Patentkali</v>
      </c>
      <c r="P39">
        <f t="shared" si="2"/>
        <v>0</v>
      </c>
      <c r="Q39">
        <f t="shared" si="3"/>
        <v>0</v>
      </c>
      <c r="R39" s="65">
        <f t="shared" si="4"/>
        <v>250</v>
      </c>
      <c r="T39" s="41" t="s">
        <v>109</v>
      </c>
      <c r="U39" s="42" t="s">
        <v>110</v>
      </c>
      <c r="V39" s="43">
        <v>6.1</v>
      </c>
      <c r="W39" s="43">
        <v>2.4</v>
      </c>
      <c r="X39" s="43">
        <v>12</v>
      </c>
    </row>
    <row r="40" spans="1:24" x14ac:dyDescent="0.3">
      <c r="B40">
        <f t="shared" si="0"/>
        <v>0</v>
      </c>
      <c r="C40" s="18" t="s">
        <v>66</v>
      </c>
      <c r="D40" s="5">
        <v>6500</v>
      </c>
      <c r="E40" s="26">
        <v>6500</v>
      </c>
      <c r="F40" s="8">
        <v>2.5</v>
      </c>
      <c r="G40">
        <v>0.65</v>
      </c>
      <c r="H40" s="9">
        <v>4.5</v>
      </c>
      <c r="I40" s="8">
        <v>3</v>
      </c>
      <c r="J40">
        <v>0.35</v>
      </c>
      <c r="K40" s="9">
        <v>5</v>
      </c>
      <c r="L40" s="28">
        <v>2500</v>
      </c>
      <c r="M40" s="24">
        <v>2500</v>
      </c>
      <c r="O40" s="18" t="str">
        <f t="shared" si="1"/>
        <v>Kaliumsulfat</v>
      </c>
      <c r="P40">
        <f t="shared" si="2"/>
        <v>0</v>
      </c>
      <c r="Q40">
        <f t="shared" si="3"/>
        <v>0</v>
      </c>
      <c r="R40" s="65">
        <f t="shared" si="4"/>
        <v>420</v>
      </c>
      <c r="T40" s="41" t="s">
        <v>109</v>
      </c>
      <c r="U40" s="42" t="s">
        <v>111</v>
      </c>
      <c r="V40" s="43">
        <v>7.2</v>
      </c>
      <c r="W40" s="43">
        <v>8.9</v>
      </c>
      <c r="X40" s="43">
        <v>0.4</v>
      </c>
    </row>
    <row r="41" spans="1:24" x14ac:dyDescent="0.3">
      <c r="B41">
        <f t="shared" si="0"/>
        <v>0</v>
      </c>
      <c r="C41" s="18" t="s">
        <v>67</v>
      </c>
      <c r="D41" s="5">
        <v>5000</v>
      </c>
      <c r="E41" s="26">
        <v>5000</v>
      </c>
      <c r="F41" s="8">
        <v>2.5</v>
      </c>
      <c r="G41">
        <v>0.5</v>
      </c>
      <c r="H41" s="9">
        <v>4.5</v>
      </c>
      <c r="I41" s="8">
        <v>2.5</v>
      </c>
      <c r="J41">
        <v>0.55000000000000004</v>
      </c>
      <c r="K41" s="9">
        <v>4.7</v>
      </c>
      <c r="L41" s="28">
        <v>3000</v>
      </c>
      <c r="M41" s="24">
        <v>3000</v>
      </c>
      <c r="O41" s="18" t="str">
        <f t="shared" si="1"/>
        <v>Polysulfat</v>
      </c>
      <c r="P41">
        <f t="shared" si="2"/>
        <v>0</v>
      </c>
      <c r="Q41">
        <f t="shared" si="3"/>
        <v>0</v>
      </c>
      <c r="R41" s="65">
        <f t="shared" si="4"/>
        <v>120</v>
      </c>
      <c r="T41" s="41" t="s">
        <v>109</v>
      </c>
      <c r="U41" s="42" t="s">
        <v>112</v>
      </c>
      <c r="V41" s="43">
        <v>14.5</v>
      </c>
      <c r="W41" s="43">
        <v>0.3</v>
      </c>
      <c r="X41" s="43">
        <v>0</v>
      </c>
    </row>
    <row r="42" spans="1:24" x14ac:dyDescent="0.3">
      <c r="B42">
        <f t="shared" si="0"/>
        <v>0</v>
      </c>
      <c r="C42" s="18" t="s">
        <v>71</v>
      </c>
      <c r="D42" s="5">
        <v>1700</v>
      </c>
      <c r="E42" s="26">
        <v>1700</v>
      </c>
      <c r="F42" s="8">
        <v>3.5</v>
      </c>
      <c r="G42">
        <v>0.7</v>
      </c>
      <c r="H42" s="9">
        <v>2.2000000000000002</v>
      </c>
      <c r="I42" s="8">
        <v>3</v>
      </c>
      <c r="J42">
        <v>0.4</v>
      </c>
      <c r="K42" s="9">
        <v>2.5</v>
      </c>
      <c r="L42" s="28">
        <v>3300</v>
      </c>
      <c r="M42" s="24">
        <v>3300</v>
      </c>
      <c r="O42" s="18" t="str">
        <f t="shared" si="1"/>
        <v>Biofer 6-3-12+7</v>
      </c>
      <c r="P42">
        <f t="shared" si="2"/>
        <v>61</v>
      </c>
      <c r="Q42">
        <f t="shared" si="3"/>
        <v>24</v>
      </c>
      <c r="R42" s="65">
        <f t="shared" si="4"/>
        <v>120</v>
      </c>
      <c r="T42" s="41" t="s">
        <v>109</v>
      </c>
      <c r="U42" s="42" t="s">
        <v>113</v>
      </c>
      <c r="V42" s="60">
        <v>8.8000000000000007</v>
      </c>
      <c r="W42" s="60">
        <v>2.1</v>
      </c>
      <c r="X42" s="60">
        <v>5</v>
      </c>
    </row>
    <row r="43" spans="1:24" x14ac:dyDescent="0.3">
      <c r="A43">
        <v>12</v>
      </c>
      <c r="B43">
        <f t="shared" si="0"/>
        <v>888</v>
      </c>
      <c r="C43" s="18" t="s">
        <v>90</v>
      </c>
      <c r="D43" s="5"/>
      <c r="E43" s="26">
        <v>600</v>
      </c>
      <c r="F43" s="8">
        <v>10</v>
      </c>
      <c r="G43">
        <v>1</v>
      </c>
      <c r="H43" s="9">
        <v>3</v>
      </c>
      <c r="I43" s="8">
        <v>4</v>
      </c>
      <c r="J43">
        <v>0.5</v>
      </c>
      <c r="K43" s="9">
        <v>4.7</v>
      </c>
      <c r="L43" s="28">
        <v>2500</v>
      </c>
      <c r="M43" s="24">
        <v>3200</v>
      </c>
      <c r="N43" s="67"/>
      <c r="O43" s="18" t="str">
        <f t="shared" si="1"/>
        <v>Biofer 7-9-0</v>
      </c>
      <c r="P43">
        <f t="shared" si="2"/>
        <v>72</v>
      </c>
      <c r="Q43">
        <f t="shared" si="3"/>
        <v>89</v>
      </c>
      <c r="R43" s="65">
        <f t="shared" si="4"/>
        <v>4</v>
      </c>
      <c r="T43" s="41" t="s">
        <v>109</v>
      </c>
      <c r="U43" s="42" t="s">
        <v>114</v>
      </c>
      <c r="V43" s="60">
        <v>15.2</v>
      </c>
      <c r="W43" s="61">
        <v>0</v>
      </c>
      <c r="X43" s="60">
        <v>1.2</v>
      </c>
    </row>
    <row r="44" spans="1:24" x14ac:dyDescent="0.3">
      <c r="B44">
        <f t="shared" si="0"/>
        <v>0</v>
      </c>
      <c r="C44" s="18" t="s">
        <v>69</v>
      </c>
      <c r="D44" s="5">
        <v>2000</v>
      </c>
      <c r="E44" s="26">
        <v>2000</v>
      </c>
      <c r="F44" s="8">
        <v>4</v>
      </c>
      <c r="G44">
        <v>0.5</v>
      </c>
      <c r="H44" s="9">
        <v>5.5</v>
      </c>
      <c r="I44" s="8">
        <v>3.6</v>
      </c>
      <c r="J44">
        <v>0.5</v>
      </c>
      <c r="K44" s="9">
        <v>5.5</v>
      </c>
      <c r="L44" s="28">
        <v>1500</v>
      </c>
      <c r="M44" s="24">
        <v>1500</v>
      </c>
      <c r="N44" s="67"/>
      <c r="O44" s="18" t="str">
        <f t="shared" si="1"/>
        <v>Biofer N15</v>
      </c>
      <c r="P44">
        <f t="shared" si="2"/>
        <v>145</v>
      </c>
      <c r="Q44">
        <f t="shared" si="3"/>
        <v>3</v>
      </c>
      <c r="R44" s="65">
        <f t="shared" si="4"/>
        <v>0</v>
      </c>
      <c r="T44" s="41" t="s">
        <v>109</v>
      </c>
      <c r="U44" s="42" t="s">
        <v>115</v>
      </c>
      <c r="V44" s="60">
        <v>11</v>
      </c>
      <c r="W44" s="60">
        <v>2.2000000000000002</v>
      </c>
      <c r="X44" s="60">
        <v>0.6</v>
      </c>
    </row>
    <row r="45" spans="1:24" x14ac:dyDescent="0.3">
      <c r="B45">
        <f t="shared" si="0"/>
        <v>0</v>
      </c>
      <c r="C45" s="18" t="s">
        <v>471</v>
      </c>
      <c r="D45" s="5"/>
      <c r="E45" s="26">
        <v>12000</v>
      </c>
      <c r="F45" s="8">
        <v>2.21</v>
      </c>
      <c r="G45">
        <v>0.28999999999999998</v>
      </c>
      <c r="H45" s="9">
        <v>3.74</v>
      </c>
      <c r="I45" s="8"/>
      <c r="K45" s="9"/>
      <c r="L45" s="28">
        <v>0</v>
      </c>
      <c r="M45" s="24"/>
      <c r="O45" s="18" t="str">
        <f t="shared" si="1"/>
        <v xml:space="preserve">Biofer Raps </v>
      </c>
      <c r="P45">
        <f t="shared" si="2"/>
        <v>88</v>
      </c>
      <c r="Q45">
        <f t="shared" si="3"/>
        <v>21</v>
      </c>
      <c r="R45" s="65">
        <f t="shared" si="4"/>
        <v>50</v>
      </c>
      <c r="T45" s="49" t="s">
        <v>116</v>
      </c>
      <c r="U45" s="50" t="s">
        <v>117</v>
      </c>
      <c r="V45" s="52">
        <v>9.4</v>
      </c>
      <c r="W45" s="52"/>
      <c r="X45" s="52">
        <v>0.9</v>
      </c>
    </row>
    <row r="46" spans="1:24" x14ac:dyDescent="0.3">
      <c r="A46">
        <v>50</v>
      </c>
      <c r="B46">
        <f t="shared" si="0"/>
        <v>3700</v>
      </c>
      <c r="C46" s="18" t="s">
        <v>74</v>
      </c>
      <c r="D46" s="5">
        <v>6000</v>
      </c>
      <c r="E46" s="26">
        <v>4500</v>
      </c>
      <c r="F46" s="8">
        <v>2</v>
      </c>
      <c r="G46">
        <v>0.32</v>
      </c>
      <c r="H46" s="9">
        <v>2.6</v>
      </c>
      <c r="I46" s="8">
        <v>3</v>
      </c>
      <c r="J46">
        <v>0.35</v>
      </c>
      <c r="K46" s="9">
        <v>3.5</v>
      </c>
      <c r="L46" s="28">
        <f>M46/D46*E46</f>
        <v>3000</v>
      </c>
      <c r="M46" s="24">
        <v>4000</v>
      </c>
      <c r="O46" s="18" t="str">
        <f t="shared" si="1"/>
        <v xml:space="preserve">Biofer Hemoglobin </v>
      </c>
      <c r="P46">
        <f t="shared" si="2"/>
        <v>152</v>
      </c>
      <c r="Q46">
        <f t="shared" si="3"/>
        <v>0</v>
      </c>
      <c r="R46" s="65">
        <f t="shared" si="4"/>
        <v>12</v>
      </c>
      <c r="T46" s="44" t="s">
        <v>116</v>
      </c>
      <c r="U46" s="45" t="s">
        <v>118</v>
      </c>
      <c r="V46" s="47"/>
      <c r="W46" s="47"/>
      <c r="X46" s="47">
        <v>42</v>
      </c>
    </row>
    <row r="47" spans="1:24" x14ac:dyDescent="0.3">
      <c r="B47">
        <f t="shared" si="0"/>
        <v>0</v>
      </c>
      <c r="C47" s="18" t="s">
        <v>88</v>
      </c>
      <c r="D47" s="5"/>
      <c r="E47" s="26">
        <v>350</v>
      </c>
      <c r="F47" s="8">
        <v>1.8</v>
      </c>
      <c r="G47">
        <v>0.35</v>
      </c>
      <c r="H47" s="9">
        <v>2</v>
      </c>
      <c r="I47" s="8">
        <v>4</v>
      </c>
      <c r="J47">
        <v>0.6</v>
      </c>
      <c r="K47" s="9">
        <v>2.2000000000000002</v>
      </c>
      <c r="L47" s="28">
        <v>100</v>
      </c>
      <c r="M47" s="24"/>
      <c r="O47" s="18" t="str">
        <f t="shared" si="1"/>
        <v xml:space="preserve">Biofer Super </v>
      </c>
      <c r="P47">
        <f t="shared" si="2"/>
        <v>110</v>
      </c>
      <c r="Q47">
        <f t="shared" si="3"/>
        <v>22</v>
      </c>
      <c r="R47" s="65">
        <f t="shared" si="4"/>
        <v>6</v>
      </c>
      <c r="T47" s="49" t="s">
        <v>116</v>
      </c>
      <c r="U47" s="50" t="s">
        <v>119</v>
      </c>
      <c r="V47" s="52">
        <v>8.6</v>
      </c>
      <c r="W47" s="52">
        <v>3.8</v>
      </c>
      <c r="X47" s="52">
        <v>5.8</v>
      </c>
    </row>
    <row r="48" spans="1:24" x14ac:dyDescent="0.3">
      <c r="A48" s="38">
        <v>100</v>
      </c>
      <c r="B48">
        <f t="shared" si="0"/>
        <v>7400</v>
      </c>
      <c r="C48" s="18" t="s">
        <v>46</v>
      </c>
      <c r="D48" s="5">
        <v>5000</v>
      </c>
      <c r="E48" s="26">
        <v>7000</v>
      </c>
      <c r="F48" s="8">
        <v>1.6</v>
      </c>
      <c r="G48">
        <v>0.26</v>
      </c>
      <c r="H48" s="9">
        <v>1.7</v>
      </c>
      <c r="I48" s="8">
        <v>3</v>
      </c>
      <c r="J48">
        <v>0.4</v>
      </c>
      <c r="K48" s="9">
        <v>3.5</v>
      </c>
      <c r="L48" s="28">
        <v>5000</v>
      </c>
      <c r="M48" s="24">
        <v>5000</v>
      </c>
      <c r="O48" s="18" t="str">
        <f t="shared" si="1"/>
        <v>Aminosol animaliskt proteinhydrolysat, flytande (KRAV)</v>
      </c>
      <c r="P48">
        <f t="shared" si="2"/>
        <v>94</v>
      </c>
      <c r="Q48">
        <f t="shared" si="3"/>
        <v>0</v>
      </c>
      <c r="R48" s="65">
        <f t="shared" si="4"/>
        <v>9</v>
      </c>
      <c r="T48" s="44" t="s">
        <v>116</v>
      </c>
      <c r="U48" s="45" t="s">
        <v>120</v>
      </c>
      <c r="V48" s="47"/>
      <c r="W48" s="47"/>
      <c r="X48" s="47">
        <v>24.9</v>
      </c>
    </row>
    <row r="49" spans="2:24" ht="15" thickBot="1" x14ac:dyDescent="0.35">
      <c r="B49">
        <f t="shared" si="0"/>
        <v>0</v>
      </c>
      <c r="C49" s="19"/>
      <c r="D49" s="20"/>
      <c r="E49" s="87"/>
      <c r="F49" s="8"/>
      <c r="H49" s="9"/>
      <c r="I49" s="22"/>
      <c r="J49" s="21"/>
      <c r="K49" s="23"/>
      <c r="L49" s="88"/>
      <c r="M49" s="25"/>
      <c r="O49" s="18" t="str">
        <f t="shared" si="1"/>
        <v>Haifa SOP Bio kaliumsulfat, kristallin vattenlöslig </v>
      </c>
      <c r="P49">
        <f t="shared" si="2"/>
        <v>0</v>
      </c>
      <c r="Q49">
        <f t="shared" si="3"/>
        <v>0</v>
      </c>
      <c r="R49" s="65">
        <f t="shared" si="4"/>
        <v>420</v>
      </c>
      <c r="T49" s="49" t="s">
        <v>116</v>
      </c>
      <c r="U49" s="50" t="s">
        <v>121</v>
      </c>
      <c r="V49" s="52">
        <v>2.4</v>
      </c>
      <c r="W49" s="52">
        <v>0.5</v>
      </c>
      <c r="X49" s="52">
        <v>7.3</v>
      </c>
    </row>
    <row r="50" spans="2:24" x14ac:dyDescent="0.3">
      <c r="O50" s="18" t="str">
        <f t="shared" si="1"/>
        <v>Nugro (fiskben och -blod) (KRAV)</v>
      </c>
      <c r="P50">
        <f t="shared" si="2"/>
        <v>86</v>
      </c>
      <c r="Q50">
        <f t="shared" si="3"/>
        <v>38</v>
      </c>
      <c r="R50" s="65">
        <f t="shared" si="4"/>
        <v>58</v>
      </c>
      <c r="T50" s="44" t="s">
        <v>116</v>
      </c>
      <c r="U50" s="45" t="s">
        <v>122</v>
      </c>
      <c r="V50" s="47">
        <v>7.4</v>
      </c>
      <c r="W50" s="47">
        <v>1</v>
      </c>
      <c r="X50" s="47">
        <v>1.8</v>
      </c>
    </row>
    <row r="51" spans="2:24" x14ac:dyDescent="0.3">
      <c r="N51" s="67"/>
      <c r="O51" s="18" t="str">
        <f t="shared" si="1"/>
        <v>Patentkali kalium- och magnesiumsulfat, granulerad. KRAV</v>
      </c>
      <c r="P51">
        <f t="shared" si="2"/>
        <v>0</v>
      </c>
      <c r="Q51">
        <f t="shared" si="3"/>
        <v>0</v>
      </c>
      <c r="R51" s="65">
        <f t="shared" si="4"/>
        <v>249</v>
      </c>
      <c r="T51" s="41" t="s">
        <v>123</v>
      </c>
      <c r="U51" s="62" t="s">
        <v>124</v>
      </c>
      <c r="V51" s="63">
        <f>19/1000</f>
        <v>1.9E-2</v>
      </c>
      <c r="W51" s="63">
        <f>3/1000</f>
        <v>3.0000000000000001E-3</v>
      </c>
      <c r="X51" s="63">
        <f>50/1000</f>
        <v>0.05</v>
      </c>
    </row>
    <row r="52" spans="2:24" x14ac:dyDescent="0.3">
      <c r="N52" s="67"/>
      <c r="O52" s="18" t="str">
        <f t="shared" si="1"/>
        <v>Pioner K-Max vegetabilisk flytande näring </v>
      </c>
      <c r="P52">
        <f t="shared" si="2"/>
        <v>24</v>
      </c>
      <c r="Q52">
        <f t="shared" si="3"/>
        <v>5</v>
      </c>
      <c r="R52" s="65">
        <f t="shared" si="4"/>
        <v>73</v>
      </c>
      <c r="T52" s="44" t="s">
        <v>125</v>
      </c>
      <c r="U52" s="54" t="s">
        <v>126</v>
      </c>
      <c r="V52" s="47">
        <v>9</v>
      </c>
      <c r="W52" s="47">
        <v>2</v>
      </c>
      <c r="X52" s="47">
        <v>2.5</v>
      </c>
    </row>
    <row r="53" spans="2:24" x14ac:dyDescent="0.3">
      <c r="O53" s="18" t="str">
        <f t="shared" si="1"/>
        <v>Pioner N-Max vegetabilisk flytande näring </v>
      </c>
      <c r="P53">
        <f t="shared" si="2"/>
        <v>74</v>
      </c>
      <c r="Q53">
        <f t="shared" si="3"/>
        <v>10</v>
      </c>
      <c r="R53" s="65">
        <f t="shared" si="4"/>
        <v>18</v>
      </c>
      <c r="T53" s="49" t="s">
        <v>125</v>
      </c>
      <c r="U53" s="59" t="s">
        <v>127</v>
      </c>
      <c r="V53" s="52">
        <v>7</v>
      </c>
      <c r="W53" s="52">
        <v>2.2000000000000002</v>
      </c>
      <c r="X53" s="52">
        <v>10</v>
      </c>
    </row>
    <row r="54" spans="2:24" x14ac:dyDescent="0.3">
      <c r="O54" s="18" t="str">
        <f t="shared" si="1"/>
        <v>Lyckeby Grow</v>
      </c>
      <c r="P54">
        <v>19</v>
      </c>
      <c r="Q54">
        <v>3</v>
      </c>
      <c r="R54" s="65">
        <v>50</v>
      </c>
      <c r="T54" s="44" t="s">
        <v>125</v>
      </c>
      <c r="U54" s="54" t="s">
        <v>128</v>
      </c>
      <c r="V54" s="47">
        <v>12</v>
      </c>
      <c r="W54" s="47">
        <v>0</v>
      </c>
      <c r="X54" s="47">
        <v>2.5</v>
      </c>
    </row>
    <row r="55" spans="2:24" x14ac:dyDescent="0.3">
      <c r="O55" s="18" t="str">
        <f t="shared" si="1"/>
        <v xml:space="preserve">DCM ECOR 1 </v>
      </c>
      <c r="P55">
        <f t="shared" ref="P55:P70" si="6">V52*10</f>
        <v>90</v>
      </c>
      <c r="Q55">
        <f t="shared" ref="Q55:Q70" si="7">W52*10</f>
        <v>20</v>
      </c>
      <c r="R55" s="65">
        <f t="shared" ref="R55:R70" si="8">X52*10</f>
        <v>25</v>
      </c>
      <c r="T55" s="49" t="s">
        <v>125</v>
      </c>
      <c r="U55" s="59" t="s">
        <v>129</v>
      </c>
      <c r="V55" s="52">
        <v>7</v>
      </c>
      <c r="W55" s="52">
        <v>3</v>
      </c>
      <c r="X55" s="52">
        <v>8.3000000000000007</v>
      </c>
    </row>
    <row r="56" spans="2:24" x14ac:dyDescent="0.3">
      <c r="O56" s="18" t="str">
        <f t="shared" si="1"/>
        <v>DCM ECOR 2</v>
      </c>
      <c r="P56">
        <f t="shared" si="6"/>
        <v>70</v>
      </c>
      <c r="Q56">
        <f t="shared" si="7"/>
        <v>22</v>
      </c>
      <c r="R56" s="65">
        <f t="shared" si="8"/>
        <v>100</v>
      </c>
      <c r="T56" s="44" t="s">
        <v>125</v>
      </c>
      <c r="U56" s="54" t="s">
        <v>130</v>
      </c>
      <c r="V56" s="47">
        <v>8</v>
      </c>
      <c r="W56" s="47">
        <v>2.2000000000000002</v>
      </c>
      <c r="X56" s="47">
        <v>5</v>
      </c>
    </row>
    <row r="57" spans="2:24" x14ac:dyDescent="0.3">
      <c r="O57" s="18" t="str">
        <f t="shared" si="1"/>
        <v>DCM ECOR 3</v>
      </c>
      <c r="P57">
        <f t="shared" si="6"/>
        <v>120</v>
      </c>
      <c r="Q57">
        <f t="shared" si="7"/>
        <v>0</v>
      </c>
      <c r="R57" s="65">
        <f t="shared" si="8"/>
        <v>25</v>
      </c>
      <c r="T57" s="49" t="s">
        <v>125</v>
      </c>
      <c r="U57" s="59" t="s">
        <v>131</v>
      </c>
      <c r="V57" s="52">
        <v>5</v>
      </c>
      <c r="W57" s="52">
        <v>0.65</v>
      </c>
      <c r="X57" s="52">
        <v>3.32</v>
      </c>
    </row>
    <row r="58" spans="2:24" x14ac:dyDescent="0.3">
      <c r="O58" s="18" t="str">
        <f t="shared" si="1"/>
        <v>DCM ECOR 4</v>
      </c>
      <c r="P58">
        <f t="shared" si="6"/>
        <v>70</v>
      </c>
      <c r="Q58">
        <f t="shared" si="7"/>
        <v>30</v>
      </c>
      <c r="R58" s="65">
        <f t="shared" si="8"/>
        <v>83</v>
      </c>
      <c r="T58" s="44" t="s">
        <v>125</v>
      </c>
      <c r="U58" s="54" t="s">
        <v>132</v>
      </c>
      <c r="V58" s="47">
        <v>4</v>
      </c>
      <c r="W58" s="47">
        <v>7.8</v>
      </c>
      <c r="X58" s="47">
        <v>0</v>
      </c>
    </row>
    <row r="59" spans="2:24" x14ac:dyDescent="0.3">
      <c r="O59" s="18" t="str">
        <f t="shared" si="1"/>
        <v>DCM ECOR 5</v>
      </c>
      <c r="P59">
        <f t="shared" si="6"/>
        <v>80</v>
      </c>
      <c r="Q59">
        <f t="shared" si="7"/>
        <v>22</v>
      </c>
      <c r="R59" s="65">
        <f t="shared" si="8"/>
        <v>50</v>
      </c>
      <c r="T59" s="49" t="s">
        <v>125</v>
      </c>
      <c r="U59" s="59" t="s">
        <v>133</v>
      </c>
      <c r="V59" s="52">
        <v>2.5</v>
      </c>
      <c r="W59" s="52">
        <v>0.44</v>
      </c>
      <c r="X59" s="52">
        <v>1.7</v>
      </c>
    </row>
    <row r="60" spans="2:24" x14ac:dyDescent="0.3">
      <c r="O60" s="18" t="str">
        <f t="shared" si="1"/>
        <v>DCM ECOR 7</v>
      </c>
      <c r="P60">
        <f t="shared" si="6"/>
        <v>50</v>
      </c>
      <c r="Q60">
        <f t="shared" si="7"/>
        <v>6.5</v>
      </c>
      <c r="R60" s="65">
        <f t="shared" si="8"/>
        <v>33.199999999999996</v>
      </c>
      <c r="T60" s="44" t="s">
        <v>125</v>
      </c>
      <c r="U60" s="54" t="s">
        <v>134</v>
      </c>
      <c r="V60" s="47">
        <v>9</v>
      </c>
      <c r="W60" s="47">
        <v>0</v>
      </c>
      <c r="X60" s="47">
        <v>4.1500000000000004</v>
      </c>
    </row>
    <row r="61" spans="2:24" x14ac:dyDescent="0.3">
      <c r="O61" s="18" t="str">
        <f t="shared" si="1"/>
        <v>DCM ECOR-FOS</v>
      </c>
      <c r="P61">
        <f t="shared" si="6"/>
        <v>40</v>
      </c>
      <c r="Q61">
        <f t="shared" si="7"/>
        <v>78</v>
      </c>
      <c r="R61" s="65">
        <f t="shared" si="8"/>
        <v>0</v>
      </c>
      <c r="T61" s="49" t="s">
        <v>125</v>
      </c>
      <c r="U61" s="59" t="s">
        <v>135</v>
      </c>
      <c r="V61" s="52">
        <v>2</v>
      </c>
      <c r="W61" s="52">
        <v>0</v>
      </c>
      <c r="X61" s="52">
        <v>16.600000000000001</v>
      </c>
    </row>
    <row r="62" spans="2:24" x14ac:dyDescent="0.3">
      <c r="O62" s="18" t="str">
        <f t="shared" si="1"/>
        <v>DCM MICRO-MIX</v>
      </c>
      <c r="P62">
        <f t="shared" si="6"/>
        <v>25</v>
      </c>
      <c r="Q62">
        <f t="shared" si="7"/>
        <v>4.4000000000000004</v>
      </c>
      <c r="R62" s="65">
        <f t="shared" si="8"/>
        <v>17</v>
      </c>
      <c r="T62" s="44" t="s">
        <v>125</v>
      </c>
      <c r="U62" s="54" t="s">
        <v>136</v>
      </c>
      <c r="V62" s="47">
        <v>11</v>
      </c>
      <c r="W62" s="47">
        <v>0</v>
      </c>
      <c r="X62" s="47">
        <v>4</v>
      </c>
    </row>
    <row r="63" spans="2:24" x14ac:dyDescent="0.3">
      <c r="O63" s="18" t="str">
        <f t="shared" si="1"/>
        <v>DCM VISCOTEC BLUE</v>
      </c>
      <c r="P63">
        <f t="shared" si="6"/>
        <v>90</v>
      </c>
      <c r="Q63">
        <f t="shared" si="7"/>
        <v>0</v>
      </c>
      <c r="R63" s="65">
        <f t="shared" si="8"/>
        <v>41.5</v>
      </c>
      <c r="T63" s="44" t="s">
        <v>137</v>
      </c>
      <c r="U63" s="45" t="s">
        <v>138</v>
      </c>
      <c r="V63" s="47">
        <v>4</v>
      </c>
      <c r="W63" s="47">
        <v>0.4</v>
      </c>
      <c r="X63" s="47">
        <v>4.9000000000000004</v>
      </c>
    </row>
    <row r="64" spans="2:24" x14ac:dyDescent="0.3">
      <c r="O64" s="18" t="str">
        <f t="shared" si="1"/>
        <v>DCM VIVIKALI</v>
      </c>
      <c r="P64">
        <f t="shared" si="6"/>
        <v>20</v>
      </c>
      <c r="Q64">
        <f t="shared" si="7"/>
        <v>0</v>
      </c>
      <c r="R64" s="65">
        <f t="shared" si="8"/>
        <v>166</v>
      </c>
      <c r="T64" s="49" t="s">
        <v>137</v>
      </c>
      <c r="U64" s="50" t="s">
        <v>139</v>
      </c>
      <c r="V64" s="52">
        <v>6.3</v>
      </c>
      <c r="W64" s="52">
        <v>0.96</v>
      </c>
      <c r="X64" s="52">
        <v>1.3</v>
      </c>
    </row>
    <row r="65" spans="14:24" x14ac:dyDescent="0.3">
      <c r="O65" s="18" t="str">
        <f t="shared" si="1"/>
        <v>OPF 11-0-5</v>
      </c>
      <c r="P65">
        <f t="shared" si="6"/>
        <v>110</v>
      </c>
      <c r="Q65">
        <f t="shared" si="7"/>
        <v>0</v>
      </c>
      <c r="R65" s="65">
        <f t="shared" si="8"/>
        <v>40</v>
      </c>
      <c r="T65" s="44" t="s">
        <v>137</v>
      </c>
      <c r="U65" s="45" t="s">
        <v>140</v>
      </c>
      <c r="V65" s="47">
        <v>9</v>
      </c>
      <c r="W65" s="47"/>
      <c r="X65" s="47">
        <v>0.1</v>
      </c>
    </row>
    <row r="66" spans="14:24" x14ac:dyDescent="0.3">
      <c r="O66" s="18" t="str">
        <f t="shared" si="1"/>
        <v>Fontana 4-0,5-5</v>
      </c>
      <c r="P66">
        <f t="shared" si="6"/>
        <v>40</v>
      </c>
      <c r="Q66">
        <f t="shared" si="7"/>
        <v>4</v>
      </c>
      <c r="R66" s="65">
        <f t="shared" si="8"/>
        <v>49</v>
      </c>
      <c r="T66" s="49" t="s">
        <v>137</v>
      </c>
      <c r="U66" s="50" t="s">
        <v>141</v>
      </c>
      <c r="V66" s="52">
        <v>4.5</v>
      </c>
      <c r="W66" s="52">
        <v>1</v>
      </c>
      <c r="X66" s="52">
        <v>6.6</v>
      </c>
    </row>
    <row r="67" spans="14:24" x14ac:dyDescent="0.3">
      <c r="O67" s="18" t="str">
        <f t="shared" si="1"/>
        <v xml:space="preserve">Fontana 6-3-12 </v>
      </c>
      <c r="P67">
        <f t="shared" si="6"/>
        <v>63</v>
      </c>
      <c r="Q67">
        <f t="shared" si="7"/>
        <v>9.6</v>
      </c>
      <c r="R67" s="65">
        <f t="shared" si="8"/>
        <v>13</v>
      </c>
      <c r="T67" s="44" t="s">
        <v>137</v>
      </c>
      <c r="U67" s="45" t="s">
        <v>142</v>
      </c>
      <c r="V67" s="47">
        <v>13</v>
      </c>
      <c r="W67" s="47">
        <v>0.2</v>
      </c>
      <c r="X67" s="47">
        <v>0.41</v>
      </c>
    </row>
    <row r="68" spans="14:24" x14ac:dyDescent="0.3">
      <c r="O68" s="18" t="str">
        <f t="shared" si="1"/>
        <v>Fontana 9-0-0</v>
      </c>
      <c r="P68">
        <f t="shared" si="6"/>
        <v>90</v>
      </c>
      <c r="Q68">
        <f t="shared" si="7"/>
        <v>0</v>
      </c>
      <c r="R68" s="65">
        <f t="shared" si="8"/>
        <v>1</v>
      </c>
      <c r="T68" s="44" t="s">
        <v>137</v>
      </c>
      <c r="U68" s="45" t="s">
        <v>143</v>
      </c>
      <c r="V68" s="47">
        <v>6</v>
      </c>
      <c r="W68" s="47">
        <v>0.9</v>
      </c>
      <c r="X68" s="47">
        <v>4.0999999999999996</v>
      </c>
    </row>
    <row r="69" spans="14:24" x14ac:dyDescent="0.3">
      <c r="O69" s="18" t="str">
        <f t="shared" si="1"/>
        <v>Montera Malt 4,5-1-7</v>
      </c>
      <c r="P69">
        <f t="shared" si="6"/>
        <v>45</v>
      </c>
      <c r="Q69">
        <f t="shared" si="7"/>
        <v>10</v>
      </c>
      <c r="R69" s="65">
        <f t="shared" si="8"/>
        <v>66</v>
      </c>
    </row>
    <row r="70" spans="14:24" x14ac:dyDescent="0.3">
      <c r="O70" s="18" t="str">
        <f t="shared" si="1"/>
        <v>Monterra 13-0-0</v>
      </c>
      <c r="P70">
        <f t="shared" si="6"/>
        <v>130</v>
      </c>
      <c r="Q70">
        <f t="shared" si="7"/>
        <v>2</v>
      </c>
      <c r="R70" s="65">
        <f t="shared" si="8"/>
        <v>4.0999999999999996</v>
      </c>
    </row>
    <row r="71" spans="14:24" x14ac:dyDescent="0.3">
      <c r="O71" s="18" t="s">
        <v>169</v>
      </c>
      <c r="P71">
        <v>270</v>
      </c>
      <c r="Q71">
        <v>0</v>
      </c>
      <c r="R71" s="65">
        <v>0</v>
      </c>
    </row>
    <row r="72" spans="14:24" x14ac:dyDescent="0.3">
      <c r="O72" s="18" t="s">
        <v>168</v>
      </c>
      <c r="P72">
        <v>155</v>
      </c>
      <c r="Q72">
        <v>0</v>
      </c>
      <c r="R72" s="65">
        <v>0</v>
      </c>
    </row>
    <row r="73" spans="14:24" x14ac:dyDescent="0.3">
      <c r="O73" s="18" t="s">
        <v>167</v>
      </c>
      <c r="P73">
        <v>80</v>
      </c>
      <c r="Q73">
        <v>50</v>
      </c>
      <c r="R73" s="65">
        <v>190</v>
      </c>
    </row>
    <row r="74" spans="14:24" x14ac:dyDescent="0.3">
      <c r="O74" s="18" t="s">
        <v>163</v>
      </c>
      <c r="P74">
        <v>110</v>
      </c>
      <c r="Q74">
        <v>46</v>
      </c>
      <c r="R74" s="65">
        <v>176</v>
      </c>
    </row>
    <row r="75" spans="14:24" ht="15" thickBot="1" x14ac:dyDescent="0.35">
      <c r="O75" s="19" t="str">
        <f>U68</f>
        <v xml:space="preserve">TerraPlus CityGreen </v>
      </c>
      <c r="P75" s="21">
        <f>V68*10</f>
        <v>60</v>
      </c>
      <c r="Q75" s="21">
        <f>W68*10</f>
        <v>9</v>
      </c>
      <c r="R75" s="66">
        <f>X68*10</f>
        <v>41</v>
      </c>
    </row>
    <row r="76" spans="14:24" ht="15" thickBot="1" x14ac:dyDescent="0.35">
      <c r="N76" s="40" t="s">
        <v>77</v>
      </c>
      <c r="O76" s="85">
        <f>Instruktion!B56</f>
        <v>0</v>
      </c>
      <c r="P76" s="10">
        <f>Instruktion!C56*10</f>
        <v>0</v>
      </c>
      <c r="Q76" s="10">
        <f>Instruktion!D56*10</f>
        <v>0</v>
      </c>
      <c r="R76" s="13">
        <f>Instruktion!E56*10</f>
        <v>0</v>
      </c>
    </row>
    <row r="77" spans="14:24" ht="15" thickBot="1" x14ac:dyDescent="0.35">
      <c r="N77" s="40" t="s">
        <v>78</v>
      </c>
      <c r="O77" s="18">
        <f>Instruktion!B57</f>
        <v>0</v>
      </c>
      <c r="P77" s="10">
        <f>Instruktion!C57*10</f>
        <v>0</v>
      </c>
      <c r="Q77" s="10">
        <f>Instruktion!D57*10</f>
        <v>0</v>
      </c>
      <c r="R77" s="13">
        <f>Instruktion!E57*10</f>
        <v>0</v>
      </c>
    </row>
    <row r="78" spans="14:24" ht="15" thickBot="1" x14ac:dyDescent="0.35">
      <c r="N78" s="40" t="s">
        <v>79</v>
      </c>
      <c r="O78" s="19">
        <f>Instruktion!B58</f>
        <v>0</v>
      </c>
      <c r="P78" s="157">
        <f>Instruktion!C58*10</f>
        <v>0</v>
      </c>
      <c r="Q78" s="157">
        <f>Instruktion!D58*10</f>
        <v>0</v>
      </c>
      <c r="R78" s="158">
        <f>Instruktion!E58*10</f>
        <v>0</v>
      </c>
    </row>
    <row r="79" spans="14:24" x14ac:dyDescent="0.3">
      <c r="O79" s="5"/>
    </row>
    <row r="80" spans="14:24" x14ac:dyDescent="0.3">
      <c r="O80" s="5"/>
    </row>
    <row r="81" spans="1:15" x14ac:dyDescent="0.3">
      <c r="O81" s="5"/>
    </row>
    <row r="82" spans="1:15" x14ac:dyDescent="0.3">
      <c r="O82" s="5"/>
    </row>
    <row r="83" spans="1:15" x14ac:dyDescent="0.3">
      <c r="O83" s="5"/>
    </row>
    <row r="84" spans="1:15" x14ac:dyDescent="0.3">
      <c r="O84" s="5"/>
    </row>
    <row r="85" spans="1:15" x14ac:dyDescent="0.3">
      <c r="O85" s="5"/>
    </row>
    <row r="86" spans="1:15" x14ac:dyDescent="0.3">
      <c r="A86" t="s">
        <v>473</v>
      </c>
      <c r="O86" s="5"/>
    </row>
    <row r="87" spans="1:15" x14ac:dyDescent="0.3">
      <c r="A87" s="121" t="s">
        <v>474</v>
      </c>
      <c r="O87" s="5"/>
    </row>
    <row r="88" spans="1:15" x14ac:dyDescent="0.3">
      <c r="A88" s="121" t="s">
        <v>475</v>
      </c>
    </row>
  </sheetData>
  <sortState xmlns:xlrd2="http://schemas.microsoft.com/office/spreadsheetml/2017/richdata2" ref="A3:M49">
    <sortCondition ref="C3:C49"/>
  </sortState>
  <pageMargins left="0.7" right="0.7" top="0.75" bottom="0.75" header="0.3" footer="0.3"/>
  <pageSetup paperSize="9" orientation="portrait" verticalDpi="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A71FD-87A6-4F10-B394-AEA5DD6BA6D1}">
  <dimension ref="B4:N17"/>
  <sheetViews>
    <sheetView workbookViewId="0">
      <selection activeCell="L16" sqref="L16"/>
    </sheetView>
  </sheetViews>
  <sheetFormatPr defaultRowHeight="14.4" x14ac:dyDescent="0.3"/>
  <cols>
    <col min="12" max="14" width="7.77734375" customWidth="1"/>
  </cols>
  <sheetData>
    <row r="4" spans="2:14" x14ac:dyDescent="0.3">
      <c r="B4" t="s">
        <v>9</v>
      </c>
    </row>
    <row r="5" spans="2:14" x14ac:dyDescent="0.3">
      <c r="B5" t="s">
        <v>10</v>
      </c>
    </row>
    <row r="8" spans="2:14" x14ac:dyDescent="0.3">
      <c r="K8" s="123" t="s">
        <v>148</v>
      </c>
      <c r="L8" s="124" t="s">
        <v>14</v>
      </c>
      <c r="M8" s="124" t="s">
        <v>15</v>
      </c>
      <c r="N8" s="124" t="s">
        <v>16</v>
      </c>
    </row>
    <row r="9" spans="2:14" x14ac:dyDescent="0.3">
      <c r="K9" s="125" t="s">
        <v>481</v>
      </c>
      <c r="L9" s="126">
        <v>22</v>
      </c>
      <c r="M9" s="126">
        <v>-6</v>
      </c>
      <c r="N9" s="126">
        <v>-44</v>
      </c>
    </row>
    <row r="10" spans="2:14" x14ac:dyDescent="0.3">
      <c r="K10" s="123" t="s">
        <v>482</v>
      </c>
      <c r="L10" s="124">
        <v>54</v>
      </c>
      <c r="M10" s="124">
        <v>9</v>
      </c>
      <c r="N10" s="124">
        <v>15</v>
      </c>
    </row>
    <row r="11" spans="2:14" x14ac:dyDescent="0.3">
      <c r="K11" s="125" t="s">
        <v>483</v>
      </c>
      <c r="L11" s="126">
        <v>145</v>
      </c>
      <c r="M11" s="126">
        <v>37</v>
      </c>
      <c r="N11" s="126">
        <v>95</v>
      </c>
    </row>
    <row r="12" spans="2:14" x14ac:dyDescent="0.3">
      <c r="G12" t="s">
        <v>83</v>
      </c>
    </row>
    <row r="17" spans="7:7" x14ac:dyDescent="0.3">
      <c r="G17" t="s">
        <v>492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20B0339CDEFE64EAEC7A1CFC8C75DD6" ma:contentTypeVersion="17" ma:contentTypeDescription="Skapa ett nytt dokument." ma:contentTypeScope="" ma:versionID="e705bed9ecc9d4c7b8ef8e58c9e8957e">
  <xsd:schema xmlns:xsd="http://www.w3.org/2001/XMLSchema" xmlns:xs="http://www.w3.org/2001/XMLSchema" xmlns:p="http://schemas.microsoft.com/office/2006/metadata/properties" xmlns:ns3="f4467d0c-e5f7-4fee-ad73-2e0e67e2947e" xmlns:ns4="1721ad97-dfb9-41fe-9277-e226866ae2fb" targetNamespace="http://schemas.microsoft.com/office/2006/metadata/properties" ma:root="true" ma:fieldsID="075ce5c98cc79417858aca997da752c8" ns3:_="" ns4:_="">
    <xsd:import namespace="f4467d0c-e5f7-4fee-ad73-2e0e67e2947e"/>
    <xsd:import namespace="1721ad97-dfb9-41fe-9277-e226866ae2fb"/>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LengthInSeconds"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467d0c-e5f7-4fee-ad73-2e0e67e294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721ad97-dfb9-41fe-9277-e226866ae2fb" elementFormDefault="qualified">
    <xsd:import namespace="http://schemas.microsoft.com/office/2006/documentManagement/types"/>
    <xsd:import namespace="http://schemas.microsoft.com/office/infopath/2007/PartnerControls"/>
    <xsd:element name="SharedWithUsers" ma:index="10"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at med information" ma:internalName="SharedWithDetails" ma:readOnly="true">
      <xsd:simpleType>
        <xsd:restriction base="dms:Note">
          <xsd:maxLength value="255"/>
        </xsd:restriction>
      </xsd:simpleType>
    </xsd:element>
    <xsd:element name="SharingHintHash" ma:index="12" nillable="true" ma:displayName="Delar tips,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f4467d0c-e5f7-4fee-ad73-2e0e67e2947e" xsi:nil="true"/>
  </documentManagement>
</p:properties>
</file>

<file path=customXml/itemProps1.xml><?xml version="1.0" encoding="utf-8"?>
<ds:datastoreItem xmlns:ds="http://schemas.openxmlformats.org/officeDocument/2006/customXml" ds:itemID="{AD7D6D4D-2349-4799-86BD-DCB5928B9F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467d0c-e5f7-4fee-ad73-2e0e67e2947e"/>
    <ds:schemaRef ds:uri="1721ad97-dfb9-41fe-9277-e226866ae2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166D147-530C-4836-AD91-F3840683A2F8}">
  <ds:schemaRefs>
    <ds:schemaRef ds:uri="http://schemas.microsoft.com/sharepoint/v3/contenttype/forms"/>
  </ds:schemaRefs>
</ds:datastoreItem>
</file>

<file path=customXml/itemProps3.xml><?xml version="1.0" encoding="utf-8"?>
<ds:datastoreItem xmlns:ds="http://schemas.openxmlformats.org/officeDocument/2006/customXml" ds:itemID="{4C1551C5-C1DF-4991-ABB1-7AAFF217A120}">
  <ds:schemaRefs>
    <ds:schemaRef ds:uri="1721ad97-dfb9-41fe-9277-e226866ae2fb"/>
    <ds:schemaRef ds:uri="http://purl.org/dc/terms/"/>
    <ds:schemaRef ds:uri="f4467d0c-e5f7-4fee-ad73-2e0e67e2947e"/>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6</vt:i4>
      </vt:variant>
    </vt:vector>
  </HeadingPairs>
  <TitlesOfParts>
    <vt:vector size="6" baseType="lpstr">
      <vt:lpstr>Instruktion</vt:lpstr>
      <vt:lpstr>Kvävenedfall</vt:lpstr>
      <vt:lpstr>Odlingsplan</vt:lpstr>
      <vt:lpstr>Beräkning</vt:lpstr>
      <vt:lpstr>Grunddata</vt:lpstr>
      <vt:lpstr>Blad3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Benjamin Bollhöner</dc:creator>
  <cp:lastModifiedBy>Benjamin Bollhöner</cp:lastModifiedBy>
  <dcterms:created xsi:type="dcterms:W3CDTF">2023-08-22T09:48:10Z</dcterms:created>
  <dcterms:modified xsi:type="dcterms:W3CDTF">2026-02-24T10:43:09Z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0x010100920B0339CDEFE64EAEC7A1CFC8C75DD6</vt:lpwstr>
  </property>
</Properties>
</file>